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<sst xmlns="http://schemas.openxmlformats.org/spreadsheetml/2006/main" count="27" uniqueCount="26">
  <si>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Разом</t>
  </si>
  <si>
    <t xml:space="preserve">№ </t>
  </si>
  <si>
    <t>Період</t>
  </si>
  <si>
    <t>X*Y</t>
  </si>
  <si>
    <t>X^2</t>
  </si>
  <si>
    <t xml:space="preserve">Відхилення Y </t>
  </si>
  <si>
    <t xml:space="preserve">від середньої </t>
  </si>
  <si>
    <t>арифметичної.</t>
  </si>
  <si>
    <t>тис. грн., X</t>
  </si>
  <si>
    <t>тис. грн., Y</t>
  </si>
  <si>
    <t xml:space="preserve">Сума </t>
  </si>
  <si>
    <t xml:space="preserve">кредитів </t>
  </si>
  <si>
    <t xml:space="preserve">Прибуток </t>
  </si>
  <si>
    <t xml:space="preserve">банку </t>
  </si>
  <si>
    <t xml:space="preserve">Відхилення </t>
  </si>
  <si>
    <t>Відхилення Y від</t>
  </si>
  <si>
    <t xml:space="preserve"> середньої арифме-</t>
  </si>
  <si>
    <t>тичної в квадраті.</t>
  </si>
  <si>
    <t xml:space="preserve"> Y від Y по рівнян-</t>
  </si>
  <si>
    <t>ню прямої у квадраті.</t>
  </si>
  <si>
    <t xml:space="preserve">нянню прямої </t>
  </si>
  <si>
    <t xml:space="preserve"> Y від Y по рів-</t>
  </si>
  <si>
    <t>нянню прямої</t>
  </si>
  <si>
    <t>числена по рів-</t>
  </si>
  <si>
    <t>Розмір Y,  об-</t>
  </si>
  <si>
    <t>Мал. 3.1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</si>
</sst>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\ yy"/>
    <numFmt numFmtId="173" formatCode="0.0"/>
    <numFmt numFmtId="174" formatCode="0.0000"/>
  </numFmts>
  <fonts count="8">
    <font>
      <sz val="10"/>
      <name val="Arial Cyr"/>
      <family val="0"/>
    </font>
    <font>
      <b/>
      <sz val="29.25"/>
      <name val="Arial Cyr"/>
      <family val="0"/>
    </font>
    <font>
      <sz val="25.25"/>
      <name val="Arial Cyr"/>
      <family val="0"/>
    </font>
    <font>
      <sz val="24.5"/>
      <name val="Arial Cyr"/>
      <family val="0"/>
    </font>
    <font>
      <b/>
      <sz val="10"/>
      <name val="Arial Cyr"/>
      <family val="2"/>
    </font>
    <font>
      <sz val="14"/>
      <name val="Times New Roman Cyr"/>
      <family val="1"/>
    </font>
    <font>
      <b/>
      <sz val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Arial Cyr"/>
                <a:ea typeface="Arial Cyr"/>
                <a:cs typeface="Arial Cyr"/>
              </a:rPr>
              <a:t>Графічне зображення кореляційної залежності між сумою виданих кредитів і загальної суми прибутка банку.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45225"/>
          <c:w val="0.85675"/>
          <c:h val="0.3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Лист1!$C$4:$C$39</c:f>
              <c:numCache>
                <c:ptCount val="36"/>
                <c:pt idx="0">
                  <c:v>200</c:v>
                </c:pt>
                <c:pt idx="1">
                  <c:v>190</c:v>
                </c:pt>
                <c:pt idx="2">
                  <c:v>265</c:v>
                </c:pt>
                <c:pt idx="3">
                  <c:v>195</c:v>
                </c:pt>
                <c:pt idx="4">
                  <c:v>245</c:v>
                </c:pt>
                <c:pt idx="5">
                  <c:v>271.4</c:v>
                </c:pt>
                <c:pt idx="6">
                  <c:v>181.1</c:v>
                </c:pt>
                <c:pt idx="7">
                  <c:v>230.6</c:v>
                </c:pt>
                <c:pt idx="8">
                  <c:v>250.8</c:v>
                </c:pt>
                <c:pt idx="9">
                  <c:v>265.4</c:v>
                </c:pt>
                <c:pt idx="10">
                  <c:v>270</c:v>
                </c:pt>
                <c:pt idx="11">
                  <c:v>385.7</c:v>
                </c:pt>
                <c:pt idx="12">
                  <c:v>290</c:v>
                </c:pt>
                <c:pt idx="13">
                  <c:v>295</c:v>
                </c:pt>
                <c:pt idx="14">
                  <c:v>280</c:v>
                </c:pt>
                <c:pt idx="15">
                  <c:v>275</c:v>
                </c:pt>
                <c:pt idx="16">
                  <c:v>300</c:v>
                </c:pt>
                <c:pt idx="17">
                  <c:v>320</c:v>
                </c:pt>
                <c:pt idx="18">
                  <c:v>260</c:v>
                </c:pt>
                <c:pt idx="19">
                  <c:v>270</c:v>
                </c:pt>
                <c:pt idx="20">
                  <c:v>275</c:v>
                </c:pt>
                <c:pt idx="21">
                  <c:v>295</c:v>
                </c:pt>
                <c:pt idx="22">
                  <c:v>300</c:v>
                </c:pt>
                <c:pt idx="23">
                  <c:v>313</c:v>
                </c:pt>
                <c:pt idx="24">
                  <c:v>381</c:v>
                </c:pt>
                <c:pt idx="25">
                  <c:v>392</c:v>
                </c:pt>
                <c:pt idx="26">
                  <c:v>390</c:v>
                </c:pt>
                <c:pt idx="27">
                  <c:v>400</c:v>
                </c:pt>
                <c:pt idx="28">
                  <c:v>360</c:v>
                </c:pt>
                <c:pt idx="29">
                  <c:v>405</c:v>
                </c:pt>
                <c:pt idx="30">
                  <c:v>360</c:v>
                </c:pt>
                <c:pt idx="31">
                  <c:v>374</c:v>
                </c:pt>
                <c:pt idx="32">
                  <c:v>372</c:v>
                </c:pt>
                <c:pt idx="33">
                  <c:v>385</c:v>
                </c:pt>
                <c:pt idx="34">
                  <c:v>387</c:v>
                </c:pt>
                <c:pt idx="35">
                  <c:v>370</c:v>
                </c:pt>
              </c:numCache>
            </c:numRef>
          </c:xVal>
          <c:yVal>
            <c:numRef>
              <c:f>Лист1!$D$4:$D$39</c:f>
              <c:numCache>
                <c:ptCount val="36"/>
                <c:pt idx="0">
                  <c:v>15.8</c:v>
                </c:pt>
                <c:pt idx="1">
                  <c:v>14</c:v>
                </c:pt>
                <c:pt idx="2">
                  <c:v>14.9</c:v>
                </c:pt>
                <c:pt idx="3">
                  <c:v>13</c:v>
                </c:pt>
                <c:pt idx="4">
                  <c:v>12.5</c:v>
                </c:pt>
                <c:pt idx="5">
                  <c:v>16.9</c:v>
                </c:pt>
                <c:pt idx="6">
                  <c:v>12</c:v>
                </c:pt>
                <c:pt idx="7">
                  <c:v>17.2</c:v>
                </c:pt>
                <c:pt idx="8">
                  <c:v>19</c:v>
                </c:pt>
                <c:pt idx="9">
                  <c:v>20</c:v>
                </c:pt>
                <c:pt idx="10">
                  <c:v>13.7</c:v>
                </c:pt>
                <c:pt idx="11">
                  <c:v>3</c:v>
                </c:pt>
                <c:pt idx="12">
                  <c:v>12.5</c:v>
                </c:pt>
                <c:pt idx="13">
                  <c:v>14.9</c:v>
                </c:pt>
                <c:pt idx="14">
                  <c:v>16.7</c:v>
                </c:pt>
                <c:pt idx="15">
                  <c:v>18.1</c:v>
                </c:pt>
                <c:pt idx="16">
                  <c:v>20.1</c:v>
                </c:pt>
                <c:pt idx="17">
                  <c:v>18.1</c:v>
                </c:pt>
                <c:pt idx="18">
                  <c:v>10.2</c:v>
                </c:pt>
                <c:pt idx="19">
                  <c:v>13</c:v>
                </c:pt>
                <c:pt idx="20">
                  <c:v>13.3</c:v>
                </c:pt>
                <c:pt idx="21">
                  <c:v>13.1</c:v>
                </c:pt>
                <c:pt idx="22">
                  <c:v>10</c:v>
                </c:pt>
                <c:pt idx="23">
                  <c:v>23</c:v>
                </c:pt>
                <c:pt idx="24">
                  <c:v>17.2</c:v>
                </c:pt>
                <c:pt idx="25">
                  <c:v>17.3</c:v>
                </c:pt>
                <c:pt idx="26">
                  <c:v>24</c:v>
                </c:pt>
                <c:pt idx="27">
                  <c:v>23.5</c:v>
                </c:pt>
                <c:pt idx="28">
                  <c:v>14.2</c:v>
                </c:pt>
                <c:pt idx="29">
                  <c:v>18</c:v>
                </c:pt>
                <c:pt idx="30">
                  <c:v>17.8</c:v>
                </c:pt>
                <c:pt idx="31">
                  <c:v>16</c:v>
                </c:pt>
                <c:pt idx="32">
                  <c:v>18</c:v>
                </c:pt>
                <c:pt idx="33">
                  <c:v>18.5</c:v>
                </c:pt>
                <c:pt idx="34">
                  <c:v>17</c:v>
                </c:pt>
                <c:pt idx="35">
                  <c:v>12.5</c:v>
                </c:pt>
              </c:numCache>
            </c:numRef>
          </c:yVal>
          <c:smooth val="0"/>
        </c:ser>
        <c:axId val="41088398"/>
        <c:axId val="34251263"/>
      </c:scatterChart>
      <c:val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X, тис. грн.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51263"/>
        <c:crosses val="autoZero"/>
        <c:crossBetween val="midCat"/>
        <c:dispUnits/>
      </c:valAx>
      <c:valAx>
        <c:axId val="34251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Y, тис. грн.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088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14</xdr:col>
      <xdr:colOff>533400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247650" y="638175"/>
        <a:ext cx="98869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23</xdr:row>
      <xdr:rowOff>0</xdr:rowOff>
    </xdr:from>
    <xdr:to>
      <xdr:col>13</xdr:col>
      <xdr:colOff>257175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95525" y="3800475"/>
          <a:ext cx="687705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50" zoomScaleNormal="50" workbookViewId="0" topLeftCell="A1">
      <selection activeCell="M3" sqref="M3"/>
    </sheetView>
  </sheetViews>
  <sheetFormatPr defaultColWidth="9.00390625" defaultRowHeight="12.75"/>
  <cols>
    <col min="1" max="1" width="4.125" style="0" bestFit="1" customWidth="1"/>
    <col min="2" max="2" width="8.125" style="1" bestFit="1" customWidth="1"/>
    <col min="3" max="4" width="11.875" style="2" bestFit="1" customWidth="1"/>
    <col min="5" max="5" width="9.875" style="2" bestFit="1" customWidth="1"/>
    <col min="6" max="6" width="12.125" style="3" bestFit="1" customWidth="1"/>
    <col min="7" max="7" width="15.75390625" style="3" bestFit="1" customWidth="1"/>
    <col min="8" max="8" width="14.75390625" style="3" bestFit="1" customWidth="1"/>
    <col min="9" max="9" width="21.625" style="4" bestFit="1" customWidth="1"/>
    <col min="10" max="10" width="15.625" style="3" bestFit="1" customWidth="1"/>
    <col min="11" max="11" width="20.375" style="4" bestFit="1" customWidth="1"/>
  </cols>
  <sheetData>
    <row r="1" spans="1:11" s="5" customFormat="1" ht="12.75">
      <c r="A1" s="27"/>
      <c r="B1" s="28" t="s">
        <v>2</v>
      </c>
      <c r="C1" s="29" t="s">
        <v>10</v>
      </c>
      <c r="D1" s="29" t="s">
        <v>12</v>
      </c>
      <c r="E1" s="29" t="s">
        <v>3</v>
      </c>
      <c r="F1" s="30" t="s">
        <v>4</v>
      </c>
      <c r="G1" s="30" t="s">
        <v>24</v>
      </c>
      <c r="H1" s="30" t="s">
        <v>14</v>
      </c>
      <c r="I1" s="31" t="s">
        <v>14</v>
      </c>
      <c r="J1" s="30" t="s">
        <v>5</v>
      </c>
      <c r="K1" s="31" t="s">
        <v>15</v>
      </c>
    </row>
    <row r="2" spans="1:11" s="5" customFormat="1" ht="12.75">
      <c r="A2" s="7" t="s">
        <v>1</v>
      </c>
      <c r="B2" s="9"/>
      <c r="C2" s="11" t="s">
        <v>11</v>
      </c>
      <c r="D2" s="11" t="s">
        <v>13</v>
      </c>
      <c r="E2" s="11"/>
      <c r="F2" s="13"/>
      <c r="G2" s="13" t="s">
        <v>23</v>
      </c>
      <c r="H2" s="13" t="s">
        <v>21</v>
      </c>
      <c r="I2" s="15" t="s">
        <v>18</v>
      </c>
      <c r="J2" s="13" t="s">
        <v>6</v>
      </c>
      <c r="K2" s="15" t="s">
        <v>16</v>
      </c>
    </row>
    <row r="3" spans="1:11" s="5" customFormat="1" ht="13.5" thickBot="1">
      <c r="A3" s="17"/>
      <c r="B3" s="18"/>
      <c r="C3" s="19" t="s">
        <v>8</v>
      </c>
      <c r="D3" s="19" t="s">
        <v>9</v>
      </c>
      <c r="E3" s="19"/>
      <c r="F3" s="20"/>
      <c r="G3" s="20" t="s">
        <v>22</v>
      </c>
      <c r="H3" s="20" t="s">
        <v>20</v>
      </c>
      <c r="I3" s="21" t="s">
        <v>19</v>
      </c>
      <c r="J3" s="20" t="s">
        <v>7</v>
      </c>
      <c r="K3" s="21" t="s">
        <v>17</v>
      </c>
    </row>
    <row r="4" spans="1:11" ht="12.75">
      <c r="A4" s="8">
        <v>1</v>
      </c>
      <c r="B4" s="10">
        <v>35065</v>
      </c>
      <c r="C4" s="12">
        <v>200</v>
      </c>
      <c r="D4" s="12">
        <v>15.8</v>
      </c>
      <c r="E4" s="12">
        <v>3160</v>
      </c>
      <c r="F4" s="14">
        <f>(C4)^2</f>
        <v>40000</v>
      </c>
      <c r="G4" s="14">
        <v>14.13</v>
      </c>
      <c r="H4" s="14">
        <f>D4-G4</f>
        <v>1.67</v>
      </c>
      <c r="I4" s="16">
        <f>H4^2</f>
        <v>2.7889</v>
      </c>
      <c r="J4" s="14">
        <f>D4-15.81</f>
        <v>-0.009999999999999787</v>
      </c>
      <c r="K4" s="16">
        <f>ROUND(J4^2,4)</f>
        <v>0.0001</v>
      </c>
    </row>
    <row r="5" spans="1:11" ht="12.75">
      <c r="A5" s="8">
        <v>2</v>
      </c>
      <c r="B5" s="10">
        <v>35096</v>
      </c>
      <c r="C5" s="12">
        <v>190</v>
      </c>
      <c r="D5" s="12">
        <v>14</v>
      </c>
      <c r="E5" s="12">
        <v>2660</v>
      </c>
      <c r="F5" s="14">
        <f aca="true" t="shared" si="0" ref="F5:F39">(C5)^2</f>
        <v>36100</v>
      </c>
      <c r="G5" s="14">
        <v>13.97</v>
      </c>
      <c r="H5" s="14">
        <f aca="true" t="shared" si="1" ref="H5:H39">D5-G5</f>
        <v>0.02999999999999936</v>
      </c>
      <c r="I5" s="16">
        <f aca="true" t="shared" si="2" ref="I5:I39">H5^2</f>
        <v>0.0008999999999999616</v>
      </c>
      <c r="J5" s="14">
        <v>-1.8</v>
      </c>
      <c r="K5" s="16">
        <f aca="true" t="shared" si="3" ref="K5:K39">ROUND(J5^2,4)</f>
        <v>3.24</v>
      </c>
    </row>
    <row r="6" spans="1:11" ht="12.75">
      <c r="A6" s="8">
        <v>3</v>
      </c>
      <c r="B6" s="10">
        <v>35125</v>
      </c>
      <c r="C6" s="12">
        <v>265</v>
      </c>
      <c r="D6" s="12">
        <v>14.9</v>
      </c>
      <c r="E6" s="12">
        <v>3948.5</v>
      </c>
      <c r="F6" s="14">
        <f t="shared" si="0"/>
        <v>70225</v>
      </c>
      <c r="G6" s="14">
        <v>15.16</v>
      </c>
      <c r="H6" s="14">
        <f t="shared" si="1"/>
        <v>-0.2599999999999998</v>
      </c>
      <c r="I6" s="16">
        <f t="shared" si="2"/>
        <v>0.06759999999999988</v>
      </c>
      <c r="J6" s="14">
        <f aca="true" t="shared" si="4" ref="J6:J39">D6-15.81</f>
        <v>-0.9100000000000001</v>
      </c>
      <c r="K6" s="16">
        <f t="shared" si="3"/>
        <v>0.8281</v>
      </c>
    </row>
    <row r="7" spans="1:11" ht="12.75">
      <c r="A7" s="8">
        <v>4</v>
      </c>
      <c r="B7" s="10">
        <v>35156</v>
      </c>
      <c r="C7" s="12">
        <v>195</v>
      </c>
      <c r="D7" s="12">
        <v>13</v>
      </c>
      <c r="E7" s="12">
        <v>2535</v>
      </c>
      <c r="F7" s="14">
        <f t="shared" si="0"/>
        <v>38025</v>
      </c>
      <c r="G7" s="14">
        <v>14.05</v>
      </c>
      <c r="H7" s="14">
        <f t="shared" si="1"/>
        <v>-1.0500000000000007</v>
      </c>
      <c r="I7" s="16">
        <f t="shared" si="2"/>
        <v>1.1025000000000016</v>
      </c>
      <c r="J7" s="14">
        <v>-2.8</v>
      </c>
      <c r="K7" s="16">
        <f t="shared" si="3"/>
        <v>7.84</v>
      </c>
    </row>
    <row r="8" spans="1:11" ht="12.75">
      <c r="A8" s="8">
        <v>5</v>
      </c>
      <c r="B8" s="10">
        <v>35186</v>
      </c>
      <c r="C8" s="12">
        <v>245</v>
      </c>
      <c r="D8" s="12">
        <v>12.5</v>
      </c>
      <c r="E8" s="12">
        <v>3062.5</v>
      </c>
      <c r="F8" s="14">
        <f t="shared" si="0"/>
        <v>60025</v>
      </c>
      <c r="G8" s="14">
        <v>14.85</v>
      </c>
      <c r="H8" s="14">
        <f t="shared" si="1"/>
        <v>-2.3499999999999996</v>
      </c>
      <c r="I8" s="16">
        <f t="shared" si="2"/>
        <v>5.522499999999998</v>
      </c>
      <c r="J8" s="14">
        <v>-3.3</v>
      </c>
      <c r="K8" s="16">
        <f t="shared" si="3"/>
        <v>10.89</v>
      </c>
    </row>
    <row r="9" spans="1:11" ht="12.75">
      <c r="A9" s="8">
        <v>6</v>
      </c>
      <c r="B9" s="10">
        <v>35217</v>
      </c>
      <c r="C9" s="12">
        <v>271.4</v>
      </c>
      <c r="D9" s="12">
        <v>16.9</v>
      </c>
      <c r="E9" s="12">
        <v>4586.7</v>
      </c>
      <c r="F9" s="14">
        <f t="shared" si="0"/>
        <v>73657.95999999999</v>
      </c>
      <c r="G9" s="14">
        <v>15.26</v>
      </c>
      <c r="H9" s="14">
        <f t="shared" si="1"/>
        <v>1.6399999999999988</v>
      </c>
      <c r="I9" s="16">
        <f t="shared" si="2"/>
        <v>2.689599999999996</v>
      </c>
      <c r="J9" s="14">
        <f t="shared" si="4"/>
        <v>1.089999999999998</v>
      </c>
      <c r="K9" s="16">
        <f t="shared" si="3"/>
        <v>1.1881</v>
      </c>
    </row>
    <row r="10" spans="1:11" ht="12.75">
      <c r="A10" s="8">
        <v>7</v>
      </c>
      <c r="B10" s="10">
        <v>35247</v>
      </c>
      <c r="C10" s="12">
        <v>181.1</v>
      </c>
      <c r="D10" s="12">
        <v>12</v>
      </c>
      <c r="E10" s="12">
        <v>2173.2</v>
      </c>
      <c r="F10" s="14">
        <f t="shared" si="0"/>
        <v>32797.21</v>
      </c>
      <c r="G10" s="14">
        <v>13.83</v>
      </c>
      <c r="H10" s="14">
        <f t="shared" si="1"/>
        <v>-1.83</v>
      </c>
      <c r="I10" s="16">
        <f t="shared" si="2"/>
        <v>3.3489000000000004</v>
      </c>
      <c r="J10" s="14">
        <v>-3.8</v>
      </c>
      <c r="K10" s="16">
        <f t="shared" si="3"/>
        <v>14.44</v>
      </c>
    </row>
    <row r="11" spans="1:11" ht="12.75">
      <c r="A11" s="8">
        <v>8</v>
      </c>
      <c r="B11" s="10">
        <v>35278</v>
      </c>
      <c r="C11" s="12">
        <v>230.6</v>
      </c>
      <c r="D11" s="12">
        <v>17.2</v>
      </c>
      <c r="E11" s="12">
        <v>3966.3</v>
      </c>
      <c r="F11" s="14">
        <f t="shared" si="0"/>
        <v>53176.36</v>
      </c>
      <c r="G11" s="14">
        <v>14.62</v>
      </c>
      <c r="H11" s="14">
        <f t="shared" si="1"/>
        <v>2.58</v>
      </c>
      <c r="I11" s="16">
        <f t="shared" si="2"/>
        <v>6.6564000000000005</v>
      </c>
      <c r="J11" s="14">
        <f t="shared" si="4"/>
        <v>1.3899999999999988</v>
      </c>
      <c r="K11" s="16">
        <f t="shared" si="3"/>
        <v>1.9321</v>
      </c>
    </row>
    <row r="12" spans="1:11" ht="12.75">
      <c r="A12" s="8">
        <v>9</v>
      </c>
      <c r="B12" s="10">
        <v>35309</v>
      </c>
      <c r="C12" s="12">
        <v>250.8</v>
      </c>
      <c r="D12" s="12">
        <v>19</v>
      </c>
      <c r="E12" s="12">
        <v>4765.2</v>
      </c>
      <c r="F12" s="14">
        <f t="shared" si="0"/>
        <v>62900.64000000001</v>
      </c>
      <c r="G12" s="14">
        <v>14.93</v>
      </c>
      <c r="H12" s="14">
        <f t="shared" si="1"/>
        <v>4.07</v>
      </c>
      <c r="I12" s="16">
        <f t="shared" si="2"/>
        <v>16.5649</v>
      </c>
      <c r="J12" s="14">
        <f t="shared" si="4"/>
        <v>3.1899999999999995</v>
      </c>
      <c r="K12" s="16">
        <f t="shared" si="3"/>
        <v>10.1761</v>
      </c>
    </row>
    <row r="13" spans="1:11" ht="12.75">
      <c r="A13" s="8">
        <v>10</v>
      </c>
      <c r="B13" s="10">
        <v>35339</v>
      </c>
      <c r="C13" s="12">
        <v>265.4</v>
      </c>
      <c r="D13" s="12">
        <v>20</v>
      </c>
      <c r="E13" s="12">
        <v>5308</v>
      </c>
      <c r="F13" s="14">
        <f t="shared" si="0"/>
        <v>70437.15999999999</v>
      </c>
      <c r="G13" s="14">
        <v>15.16</v>
      </c>
      <c r="H13" s="14">
        <f t="shared" si="1"/>
        <v>4.84</v>
      </c>
      <c r="I13" s="16">
        <f t="shared" si="2"/>
        <v>23.4256</v>
      </c>
      <c r="J13" s="14">
        <f t="shared" si="4"/>
        <v>4.1899999999999995</v>
      </c>
      <c r="K13" s="16">
        <f t="shared" si="3"/>
        <v>17.5561</v>
      </c>
    </row>
    <row r="14" spans="1:11" ht="12.75">
      <c r="A14" s="8">
        <v>11</v>
      </c>
      <c r="B14" s="10">
        <v>35370</v>
      </c>
      <c r="C14" s="12">
        <v>270</v>
      </c>
      <c r="D14" s="12">
        <v>13.7</v>
      </c>
      <c r="E14" s="12">
        <v>3699</v>
      </c>
      <c r="F14" s="14">
        <f t="shared" si="0"/>
        <v>72900</v>
      </c>
      <c r="G14" s="14">
        <v>15.24</v>
      </c>
      <c r="H14" s="14">
        <f t="shared" si="1"/>
        <v>-1.540000000000001</v>
      </c>
      <c r="I14" s="16">
        <f t="shared" si="2"/>
        <v>2.371600000000003</v>
      </c>
      <c r="J14" s="14">
        <v>-2.1</v>
      </c>
      <c r="K14" s="16">
        <f t="shared" si="3"/>
        <v>4.41</v>
      </c>
    </row>
    <row r="15" spans="1:11" ht="12.75">
      <c r="A15" s="8">
        <v>12</v>
      </c>
      <c r="B15" s="10">
        <v>35400</v>
      </c>
      <c r="C15" s="12">
        <v>385.7</v>
      </c>
      <c r="D15" s="12">
        <v>3</v>
      </c>
      <c r="E15" s="12">
        <v>1157.1</v>
      </c>
      <c r="F15" s="14">
        <f t="shared" si="0"/>
        <v>148764.49</v>
      </c>
      <c r="G15" s="14">
        <v>17.08</v>
      </c>
      <c r="H15" s="14">
        <f t="shared" si="1"/>
        <v>-14.079999999999998</v>
      </c>
      <c r="I15" s="16">
        <f t="shared" si="2"/>
        <v>198.24639999999997</v>
      </c>
      <c r="J15" s="14">
        <f t="shared" si="4"/>
        <v>-12.81</v>
      </c>
      <c r="K15" s="16">
        <f t="shared" si="3"/>
        <v>164.0961</v>
      </c>
    </row>
    <row r="16" spans="1:11" ht="12.75">
      <c r="A16" s="8">
        <v>13</v>
      </c>
      <c r="B16" s="10">
        <v>35431</v>
      </c>
      <c r="C16" s="12">
        <v>290</v>
      </c>
      <c r="D16" s="12">
        <v>12.5</v>
      </c>
      <c r="E16" s="12">
        <v>3625</v>
      </c>
      <c r="F16" s="14">
        <f t="shared" si="0"/>
        <v>84100</v>
      </c>
      <c r="G16" s="14">
        <v>15.6</v>
      </c>
      <c r="H16" s="14">
        <f t="shared" si="1"/>
        <v>-3.0999999999999996</v>
      </c>
      <c r="I16" s="16">
        <f t="shared" si="2"/>
        <v>9.609999999999998</v>
      </c>
      <c r="J16" s="14">
        <f t="shared" si="4"/>
        <v>-3.3100000000000005</v>
      </c>
      <c r="K16" s="16">
        <f t="shared" si="3"/>
        <v>10.9561</v>
      </c>
    </row>
    <row r="17" spans="1:11" ht="12.75">
      <c r="A17" s="8">
        <v>14</v>
      </c>
      <c r="B17" s="10">
        <v>35462</v>
      </c>
      <c r="C17" s="12">
        <v>295</v>
      </c>
      <c r="D17" s="12">
        <v>14.9</v>
      </c>
      <c r="E17" s="12">
        <v>4395.5</v>
      </c>
      <c r="F17" s="14">
        <f t="shared" si="0"/>
        <v>87025</v>
      </c>
      <c r="G17" s="14">
        <v>15.64</v>
      </c>
      <c r="H17" s="14">
        <f t="shared" si="1"/>
        <v>-0.7400000000000002</v>
      </c>
      <c r="I17" s="16">
        <f t="shared" si="2"/>
        <v>0.5476000000000003</v>
      </c>
      <c r="J17" s="14">
        <v>-0.9</v>
      </c>
      <c r="K17" s="16">
        <f t="shared" si="3"/>
        <v>0.81</v>
      </c>
    </row>
    <row r="18" spans="1:11" ht="12.75">
      <c r="A18" s="8">
        <v>15</v>
      </c>
      <c r="B18" s="10">
        <v>35490</v>
      </c>
      <c r="C18" s="12">
        <v>280</v>
      </c>
      <c r="D18" s="12">
        <v>16.7</v>
      </c>
      <c r="E18" s="12">
        <v>4676</v>
      </c>
      <c r="F18" s="14">
        <f t="shared" si="0"/>
        <v>78400</v>
      </c>
      <c r="G18" s="14">
        <v>15.4</v>
      </c>
      <c r="H18" s="14">
        <f t="shared" si="1"/>
        <v>1.299999999999999</v>
      </c>
      <c r="I18" s="16">
        <f t="shared" si="2"/>
        <v>1.6899999999999973</v>
      </c>
      <c r="J18" s="14">
        <f t="shared" si="4"/>
        <v>0.8899999999999988</v>
      </c>
      <c r="K18" s="16">
        <f t="shared" si="3"/>
        <v>0.7921</v>
      </c>
    </row>
    <row r="19" spans="1:11" ht="12.75">
      <c r="A19" s="8">
        <v>16</v>
      </c>
      <c r="B19" s="10">
        <v>35521</v>
      </c>
      <c r="C19" s="12">
        <v>275</v>
      </c>
      <c r="D19" s="12">
        <v>18.1</v>
      </c>
      <c r="E19" s="12">
        <v>4977.5</v>
      </c>
      <c r="F19" s="14">
        <f t="shared" si="0"/>
        <v>75625</v>
      </c>
      <c r="G19" s="14">
        <v>15.32</v>
      </c>
      <c r="H19" s="14">
        <f t="shared" si="1"/>
        <v>2.780000000000001</v>
      </c>
      <c r="I19" s="16">
        <f t="shared" si="2"/>
        <v>7.728400000000006</v>
      </c>
      <c r="J19" s="14">
        <f t="shared" si="4"/>
        <v>2.290000000000001</v>
      </c>
      <c r="K19" s="16">
        <f t="shared" si="3"/>
        <v>5.2441</v>
      </c>
    </row>
    <row r="20" spans="1:11" ht="12.75">
      <c r="A20" s="8">
        <v>17</v>
      </c>
      <c r="B20" s="10">
        <v>35551</v>
      </c>
      <c r="C20" s="12">
        <v>300</v>
      </c>
      <c r="D20" s="12">
        <v>20.1</v>
      </c>
      <c r="E20" s="12">
        <v>6030</v>
      </c>
      <c r="F20" s="14">
        <f t="shared" si="0"/>
        <v>90000</v>
      </c>
      <c r="G20" s="14">
        <v>15.72</v>
      </c>
      <c r="H20" s="14">
        <f t="shared" si="1"/>
        <v>4.380000000000001</v>
      </c>
      <c r="I20" s="16">
        <f t="shared" si="2"/>
        <v>19.184400000000007</v>
      </c>
      <c r="J20" s="14">
        <f t="shared" si="4"/>
        <v>4.290000000000001</v>
      </c>
      <c r="K20" s="16">
        <f t="shared" si="3"/>
        <v>18.4041</v>
      </c>
    </row>
    <row r="21" spans="1:11" ht="12.75">
      <c r="A21" s="8">
        <v>18</v>
      </c>
      <c r="B21" s="10">
        <v>35582</v>
      </c>
      <c r="C21" s="12">
        <v>320</v>
      </c>
      <c r="D21" s="12">
        <v>18.1</v>
      </c>
      <c r="E21" s="12">
        <v>5792</v>
      </c>
      <c r="F21" s="14">
        <f t="shared" si="0"/>
        <v>102400</v>
      </c>
      <c r="G21" s="14">
        <v>16.02</v>
      </c>
      <c r="H21" s="14">
        <f t="shared" si="1"/>
        <v>2.080000000000002</v>
      </c>
      <c r="I21" s="16">
        <f t="shared" si="2"/>
        <v>4.326400000000008</v>
      </c>
      <c r="J21" s="14">
        <f t="shared" si="4"/>
        <v>2.290000000000001</v>
      </c>
      <c r="K21" s="16">
        <f t="shared" si="3"/>
        <v>5.2441</v>
      </c>
    </row>
    <row r="22" spans="1:11" ht="12.75">
      <c r="A22" s="8">
        <v>19</v>
      </c>
      <c r="B22" s="10">
        <v>35612</v>
      </c>
      <c r="C22" s="12">
        <v>260</v>
      </c>
      <c r="D22" s="12">
        <v>10.2</v>
      </c>
      <c r="E22" s="12">
        <v>2652</v>
      </c>
      <c r="F22" s="14">
        <f t="shared" si="0"/>
        <v>67600</v>
      </c>
      <c r="G22" s="14">
        <v>15.08</v>
      </c>
      <c r="H22" s="14">
        <f t="shared" si="1"/>
        <v>-4.880000000000001</v>
      </c>
      <c r="I22" s="16">
        <f t="shared" si="2"/>
        <v>23.814400000000006</v>
      </c>
      <c r="J22" s="14">
        <f t="shared" si="4"/>
        <v>-5.610000000000001</v>
      </c>
      <c r="K22" s="16">
        <f t="shared" si="3"/>
        <v>31.4721</v>
      </c>
    </row>
    <row r="23" spans="1:11" ht="12.75">
      <c r="A23" s="8">
        <v>20</v>
      </c>
      <c r="B23" s="10">
        <v>35643</v>
      </c>
      <c r="C23" s="12">
        <v>270</v>
      </c>
      <c r="D23" s="12">
        <v>13</v>
      </c>
      <c r="E23" s="12">
        <v>3510</v>
      </c>
      <c r="F23" s="14">
        <f t="shared" si="0"/>
        <v>72900</v>
      </c>
      <c r="G23" s="14">
        <v>15.24</v>
      </c>
      <c r="H23" s="14">
        <f t="shared" si="1"/>
        <v>-2.24</v>
      </c>
      <c r="I23" s="16">
        <f t="shared" si="2"/>
        <v>5.017600000000001</v>
      </c>
      <c r="J23" s="14">
        <f t="shared" si="4"/>
        <v>-2.8100000000000005</v>
      </c>
      <c r="K23" s="16">
        <f t="shared" si="3"/>
        <v>7.8961</v>
      </c>
    </row>
    <row r="24" spans="1:11" ht="12.75">
      <c r="A24" s="8">
        <v>21</v>
      </c>
      <c r="B24" s="10">
        <v>35674</v>
      </c>
      <c r="C24" s="12">
        <v>275</v>
      </c>
      <c r="D24" s="12">
        <v>13.3</v>
      </c>
      <c r="E24" s="12">
        <v>3657.5</v>
      </c>
      <c r="F24" s="14">
        <f t="shared" si="0"/>
        <v>75625</v>
      </c>
      <c r="G24" s="14">
        <v>15.32</v>
      </c>
      <c r="H24" s="14">
        <f t="shared" si="1"/>
        <v>-2.0199999999999996</v>
      </c>
      <c r="I24" s="16">
        <f t="shared" si="2"/>
        <v>4.080399999999998</v>
      </c>
      <c r="J24" s="14">
        <f t="shared" si="4"/>
        <v>-2.51</v>
      </c>
      <c r="K24" s="16">
        <f t="shared" si="3"/>
        <v>6.3001</v>
      </c>
    </row>
    <row r="25" spans="1:11" ht="12.75">
      <c r="A25" s="8">
        <v>22</v>
      </c>
      <c r="B25" s="10">
        <v>35704</v>
      </c>
      <c r="C25" s="12">
        <v>295</v>
      </c>
      <c r="D25" s="12">
        <v>13.1</v>
      </c>
      <c r="E25" s="12">
        <v>3864.5</v>
      </c>
      <c r="F25" s="14">
        <f t="shared" si="0"/>
        <v>87025</v>
      </c>
      <c r="G25" s="14">
        <v>15.64</v>
      </c>
      <c r="H25" s="14">
        <f t="shared" si="1"/>
        <v>-2.540000000000001</v>
      </c>
      <c r="I25" s="16">
        <f t="shared" si="2"/>
        <v>6.451600000000004</v>
      </c>
      <c r="J25" s="14">
        <f t="shared" si="4"/>
        <v>-2.710000000000001</v>
      </c>
      <c r="K25" s="16">
        <f t="shared" si="3"/>
        <v>7.3441</v>
      </c>
    </row>
    <row r="26" spans="1:11" ht="12.75">
      <c r="A26" s="8">
        <v>23</v>
      </c>
      <c r="B26" s="10">
        <v>35735</v>
      </c>
      <c r="C26" s="12">
        <v>300</v>
      </c>
      <c r="D26" s="12">
        <v>10</v>
      </c>
      <c r="E26" s="12">
        <v>3000</v>
      </c>
      <c r="F26" s="14">
        <f t="shared" si="0"/>
        <v>90000</v>
      </c>
      <c r="G26" s="14">
        <v>15.72</v>
      </c>
      <c r="H26" s="14">
        <f t="shared" si="1"/>
        <v>-5.720000000000001</v>
      </c>
      <c r="I26" s="16">
        <f t="shared" si="2"/>
        <v>32.71840000000001</v>
      </c>
      <c r="J26" s="14">
        <f t="shared" si="4"/>
        <v>-5.8100000000000005</v>
      </c>
      <c r="K26" s="16">
        <f t="shared" si="3"/>
        <v>33.7561</v>
      </c>
    </row>
    <row r="27" spans="1:11" ht="12.75">
      <c r="A27" s="8">
        <v>24</v>
      </c>
      <c r="B27" s="10">
        <v>35765</v>
      </c>
      <c r="C27" s="12">
        <v>313</v>
      </c>
      <c r="D27" s="12">
        <v>23</v>
      </c>
      <c r="E27" s="12">
        <v>7199</v>
      </c>
      <c r="F27" s="14">
        <f t="shared" si="0"/>
        <v>97969</v>
      </c>
      <c r="G27" s="14">
        <v>15.92</v>
      </c>
      <c r="H27" s="14">
        <f t="shared" si="1"/>
        <v>7.08</v>
      </c>
      <c r="I27" s="16">
        <f t="shared" si="2"/>
        <v>50.126400000000004</v>
      </c>
      <c r="J27" s="14">
        <v>7.29</v>
      </c>
      <c r="K27" s="16">
        <f t="shared" si="3"/>
        <v>53.1441</v>
      </c>
    </row>
    <row r="28" spans="1:11" ht="12.75">
      <c r="A28" s="8">
        <v>25</v>
      </c>
      <c r="B28" s="10">
        <v>35796</v>
      </c>
      <c r="C28" s="12">
        <v>381</v>
      </c>
      <c r="D28" s="12">
        <v>17.2</v>
      </c>
      <c r="E28" s="12">
        <v>6553.2</v>
      </c>
      <c r="F28" s="14">
        <f t="shared" si="0"/>
        <v>145161</v>
      </c>
      <c r="G28" s="14">
        <v>17</v>
      </c>
      <c r="H28" s="14">
        <f t="shared" si="1"/>
        <v>0.1999999999999993</v>
      </c>
      <c r="I28" s="16">
        <f t="shared" si="2"/>
        <v>0.039999999999999716</v>
      </c>
      <c r="J28" s="14">
        <f t="shared" si="4"/>
        <v>1.3899999999999988</v>
      </c>
      <c r="K28" s="16">
        <f t="shared" si="3"/>
        <v>1.9321</v>
      </c>
    </row>
    <row r="29" spans="1:11" ht="12.75">
      <c r="A29" s="8">
        <v>26</v>
      </c>
      <c r="B29" s="10">
        <v>35827</v>
      </c>
      <c r="C29" s="12">
        <v>392</v>
      </c>
      <c r="D29" s="12">
        <v>17.3</v>
      </c>
      <c r="E29" s="12">
        <v>6781.6</v>
      </c>
      <c r="F29" s="14">
        <f t="shared" si="0"/>
        <v>153664</v>
      </c>
      <c r="G29" s="14">
        <v>17.18</v>
      </c>
      <c r="H29" s="14">
        <f t="shared" si="1"/>
        <v>0.120000000000001</v>
      </c>
      <c r="I29" s="16">
        <f t="shared" si="2"/>
        <v>0.014400000000000239</v>
      </c>
      <c r="J29" s="14">
        <f t="shared" si="4"/>
        <v>1.4900000000000002</v>
      </c>
      <c r="K29" s="16">
        <f t="shared" si="3"/>
        <v>2.2201</v>
      </c>
    </row>
    <row r="30" spans="1:11" ht="12.75">
      <c r="A30" s="8">
        <v>27</v>
      </c>
      <c r="B30" s="10">
        <v>35855</v>
      </c>
      <c r="C30" s="12">
        <v>390</v>
      </c>
      <c r="D30" s="12">
        <v>24</v>
      </c>
      <c r="E30" s="12">
        <v>9360</v>
      </c>
      <c r="F30" s="14">
        <f t="shared" si="0"/>
        <v>152100</v>
      </c>
      <c r="G30" s="14">
        <v>17.15</v>
      </c>
      <c r="H30" s="14">
        <f t="shared" si="1"/>
        <v>6.850000000000001</v>
      </c>
      <c r="I30" s="16">
        <f t="shared" si="2"/>
        <v>46.92250000000002</v>
      </c>
      <c r="J30" s="14">
        <f t="shared" si="4"/>
        <v>8.19</v>
      </c>
      <c r="K30" s="16">
        <f t="shared" si="3"/>
        <v>67.0761</v>
      </c>
    </row>
    <row r="31" spans="1:11" ht="12.75">
      <c r="A31" s="8">
        <v>28</v>
      </c>
      <c r="B31" s="10">
        <v>35886</v>
      </c>
      <c r="C31" s="12">
        <v>400</v>
      </c>
      <c r="D31" s="12">
        <v>23.5</v>
      </c>
      <c r="E31" s="12">
        <v>9400</v>
      </c>
      <c r="F31" s="14">
        <f t="shared" si="0"/>
        <v>160000</v>
      </c>
      <c r="G31" s="14">
        <v>17.3</v>
      </c>
      <c r="H31" s="14">
        <f t="shared" si="1"/>
        <v>6.199999999999999</v>
      </c>
      <c r="I31" s="16">
        <f t="shared" si="2"/>
        <v>38.43999999999999</v>
      </c>
      <c r="J31" s="14">
        <f t="shared" si="4"/>
        <v>7.6899999999999995</v>
      </c>
      <c r="K31" s="16">
        <f t="shared" si="3"/>
        <v>59.1361</v>
      </c>
    </row>
    <row r="32" spans="1:11" ht="12.75">
      <c r="A32" s="8">
        <v>29</v>
      </c>
      <c r="B32" s="10">
        <v>35916</v>
      </c>
      <c r="C32" s="12">
        <v>360</v>
      </c>
      <c r="D32" s="12">
        <v>14.2</v>
      </c>
      <c r="E32" s="12">
        <v>5112</v>
      </c>
      <c r="F32" s="14">
        <f t="shared" si="0"/>
        <v>129600</v>
      </c>
      <c r="G32" s="14">
        <v>16.67</v>
      </c>
      <c r="H32" s="14">
        <f t="shared" si="1"/>
        <v>-2.4700000000000024</v>
      </c>
      <c r="I32" s="16">
        <f t="shared" si="2"/>
        <v>6.100900000000012</v>
      </c>
      <c r="J32" s="14">
        <f t="shared" si="4"/>
        <v>-1.6100000000000012</v>
      </c>
      <c r="K32" s="16">
        <f t="shared" si="3"/>
        <v>2.5921</v>
      </c>
    </row>
    <row r="33" spans="1:11" ht="12.75">
      <c r="A33" s="8">
        <v>30</v>
      </c>
      <c r="B33" s="10">
        <v>35947</v>
      </c>
      <c r="C33" s="12">
        <v>405</v>
      </c>
      <c r="D33" s="12">
        <v>18</v>
      </c>
      <c r="E33" s="12">
        <v>7290</v>
      </c>
      <c r="F33" s="14">
        <f t="shared" si="0"/>
        <v>164025</v>
      </c>
      <c r="G33" s="14">
        <v>17.38</v>
      </c>
      <c r="H33" s="14">
        <f t="shared" si="1"/>
        <v>0.620000000000001</v>
      </c>
      <c r="I33" s="16">
        <f t="shared" si="2"/>
        <v>0.38440000000000124</v>
      </c>
      <c r="J33" s="14">
        <f t="shared" si="4"/>
        <v>2.1899999999999995</v>
      </c>
      <c r="K33" s="16">
        <f t="shared" si="3"/>
        <v>4.7961</v>
      </c>
    </row>
    <row r="34" spans="1:11" ht="12.75">
      <c r="A34" s="8">
        <v>31</v>
      </c>
      <c r="B34" s="10">
        <v>35977</v>
      </c>
      <c r="C34" s="12">
        <v>360</v>
      </c>
      <c r="D34" s="12">
        <v>17.8</v>
      </c>
      <c r="E34" s="12">
        <v>6408</v>
      </c>
      <c r="F34" s="14">
        <f t="shared" si="0"/>
        <v>129600</v>
      </c>
      <c r="G34" s="14">
        <v>16.67</v>
      </c>
      <c r="H34" s="14">
        <f t="shared" si="1"/>
        <v>1.129999999999999</v>
      </c>
      <c r="I34" s="16">
        <f t="shared" si="2"/>
        <v>1.2768999999999977</v>
      </c>
      <c r="J34" s="14">
        <f t="shared" si="4"/>
        <v>1.9900000000000002</v>
      </c>
      <c r="K34" s="16">
        <f t="shared" si="3"/>
        <v>3.9601</v>
      </c>
    </row>
    <row r="35" spans="1:11" ht="12.75">
      <c r="A35" s="8">
        <v>32</v>
      </c>
      <c r="B35" s="10">
        <v>36008</v>
      </c>
      <c r="C35" s="12">
        <v>374</v>
      </c>
      <c r="D35" s="12">
        <v>16</v>
      </c>
      <c r="E35" s="12">
        <v>5984</v>
      </c>
      <c r="F35" s="14">
        <f t="shared" si="0"/>
        <v>139876</v>
      </c>
      <c r="G35" s="14">
        <v>16.89</v>
      </c>
      <c r="H35" s="14">
        <f t="shared" si="1"/>
        <v>-0.8900000000000006</v>
      </c>
      <c r="I35" s="16">
        <f t="shared" si="2"/>
        <v>0.792100000000001</v>
      </c>
      <c r="J35" s="14">
        <f t="shared" si="4"/>
        <v>0.1899999999999995</v>
      </c>
      <c r="K35" s="16">
        <f t="shared" si="3"/>
        <v>0.0361</v>
      </c>
    </row>
    <row r="36" spans="1:11" ht="12.75">
      <c r="A36" s="8">
        <v>33</v>
      </c>
      <c r="B36" s="10">
        <v>36039</v>
      </c>
      <c r="C36" s="12">
        <v>372</v>
      </c>
      <c r="D36" s="12">
        <v>18</v>
      </c>
      <c r="E36" s="12">
        <v>6696</v>
      </c>
      <c r="F36" s="14">
        <f t="shared" si="0"/>
        <v>138384</v>
      </c>
      <c r="G36" s="14">
        <v>16.86</v>
      </c>
      <c r="H36" s="14">
        <f t="shared" si="1"/>
        <v>1.1400000000000006</v>
      </c>
      <c r="I36" s="16">
        <f t="shared" si="2"/>
        <v>1.2996000000000012</v>
      </c>
      <c r="J36" s="14">
        <f t="shared" si="4"/>
        <v>2.1899999999999995</v>
      </c>
      <c r="K36" s="16">
        <f t="shared" si="3"/>
        <v>4.7961</v>
      </c>
    </row>
    <row r="37" spans="1:11" ht="12.75">
      <c r="A37" s="8">
        <v>34</v>
      </c>
      <c r="B37" s="10">
        <v>36069</v>
      </c>
      <c r="C37" s="12">
        <v>385</v>
      </c>
      <c r="D37" s="12">
        <v>18.5</v>
      </c>
      <c r="E37" s="12">
        <v>7122.5</v>
      </c>
      <c r="F37" s="14">
        <f t="shared" si="0"/>
        <v>148225</v>
      </c>
      <c r="G37" s="14">
        <v>17.07</v>
      </c>
      <c r="H37" s="14">
        <f t="shared" si="1"/>
        <v>1.4299999999999997</v>
      </c>
      <c r="I37" s="16">
        <f t="shared" si="2"/>
        <v>2.0448999999999993</v>
      </c>
      <c r="J37" s="14">
        <f t="shared" si="4"/>
        <v>2.6899999999999995</v>
      </c>
      <c r="K37" s="16">
        <f t="shared" si="3"/>
        <v>7.2361</v>
      </c>
    </row>
    <row r="38" spans="1:11" ht="12.75">
      <c r="A38" s="8">
        <v>35</v>
      </c>
      <c r="B38" s="10">
        <v>36100</v>
      </c>
      <c r="C38" s="12">
        <v>387</v>
      </c>
      <c r="D38" s="12">
        <v>17</v>
      </c>
      <c r="E38" s="12">
        <v>6579</v>
      </c>
      <c r="F38" s="14">
        <f t="shared" si="0"/>
        <v>149769</v>
      </c>
      <c r="G38" s="14">
        <v>17.1</v>
      </c>
      <c r="H38" s="14">
        <f t="shared" si="1"/>
        <v>-0.10000000000000142</v>
      </c>
      <c r="I38" s="16">
        <f t="shared" si="2"/>
        <v>0.010000000000000285</v>
      </c>
      <c r="J38" s="14">
        <f t="shared" si="4"/>
        <v>1.1899999999999995</v>
      </c>
      <c r="K38" s="16">
        <f t="shared" si="3"/>
        <v>1.4161</v>
      </c>
    </row>
    <row r="39" spans="1:11" ht="12.75">
      <c r="A39" s="8">
        <v>36</v>
      </c>
      <c r="B39" s="10">
        <v>36130</v>
      </c>
      <c r="C39" s="12">
        <v>370</v>
      </c>
      <c r="D39" s="12">
        <v>12.5</v>
      </c>
      <c r="E39" s="12">
        <v>4625</v>
      </c>
      <c r="F39" s="14">
        <f t="shared" si="0"/>
        <v>136900</v>
      </c>
      <c r="G39" s="14">
        <v>16.83</v>
      </c>
      <c r="H39" s="14">
        <f t="shared" si="1"/>
        <v>-4.329999999999998</v>
      </c>
      <c r="I39" s="16">
        <f t="shared" si="2"/>
        <v>18.748899999999985</v>
      </c>
      <c r="J39" s="14">
        <f t="shared" si="4"/>
        <v>-3.3100000000000005</v>
      </c>
      <c r="K39" s="16">
        <f t="shared" si="3"/>
        <v>10.9561</v>
      </c>
    </row>
    <row r="40" spans="1:11" s="6" customFormat="1" ht="13.5" thickBot="1">
      <c r="A40" s="22"/>
      <c r="B40" s="23" t="s">
        <v>0</v>
      </c>
      <c r="C40" s="24">
        <f aca="true" t="shared" si="5" ref="C40:H40">SUM(C4:C39)</f>
        <v>10999</v>
      </c>
      <c r="D40" s="24">
        <f t="shared" si="5"/>
        <v>569</v>
      </c>
      <c r="E40" s="24">
        <f t="shared" si="5"/>
        <v>176311.8</v>
      </c>
      <c r="F40" s="25">
        <f t="shared" si="5"/>
        <v>3514981.82</v>
      </c>
      <c r="G40" s="25">
        <f t="shared" si="5"/>
        <v>569.0000000000001</v>
      </c>
      <c r="H40" s="25">
        <f t="shared" si="5"/>
        <v>0</v>
      </c>
      <c r="I40" s="26">
        <v>544.84</v>
      </c>
      <c r="J40" s="25">
        <f>SUM(J4:J39)</f>
        <v>-1.0658141036401503E-14</v>
      </c>
      <c r="K40" s="26">
        <v>584.06</v>
      </c>
    </row>
  </sheetData>
  <printOptions/>
  <pageMargins left="0.1968503937007874" right="0.1968503937007874" top="0.984251968503937" bottom="0.2755905511811024" header="0.7" footer="0.5118110236220472"/>
  <pageSetup horizontalDpi="120" verticalDpi="120" orientation="landscape" paperSize="9" r:id="rId1"/>
  <headerFooter alignWithMargins="0">
    <oddHeader>&amp;RТаблиця 3.1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N3:O3"/>
  <sheetViews>
    <sheetView tabSelected="1" zoomScale="60" zoomScaleNormal="60" workbookViewId="0" topLeftCell="A1">
      <selection activeCell="N3" sqref="N3:O3"/>
    </sheetView>
  </sheetViews>
  <sheetFormatPr defaultColWidth="9.00390625" defaultRowHeight="12.75"/>
  <sheetData>
    <row r="3" spans="14:15" ht="18.75">
      <c r="N3" s="32" t="s">
        <v>25</v>
      </c>
      <c r="O3" s="32"/>
    </row>
  </sheetData>
  <mergeCells count="1">
    <mergeCell ref="N3:O3"/>
  </mergeCells>
  <printOptions/>
  <pageMargins left="0.61" right="0.3937007874015748" top="0.984251968503937" bottom="0.5905511811023623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Ludmila</cp:lastModifiedBy>
  <cp:lastPrinted>1999-05-29T05:29:59Z</cp:lastPrinted>
  <dcterms:created xsi:type="dcterms:W3CDTF">1999-04-26T15:39:45Z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