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40" windowHeight="6540" activeTab="2"/>
  </bookViews>
  <sheets>
    <sheet name="Вычисление коэфициента кореляц.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<sst xmlns="http://schemas.openxmlformats.org/spreadsheetml/2006/main" count="31" uniqueCount="30">
  <si>
    <t>№пп</t>
  </si>
  <si>
    <t>годы</t>
  </si>
  <si>
    <r>
      <t>Модули стока л\сек.км</t>
    </r>
    <r>
      <rPr>
        <vertAlign val="superscript"/>
        <sz val="10"/>
        <rFont val="Arial Cyr"/>
        <family val="2"/>
      </rPr>
      <t>2</t>
    </r>
  </si>
  <si>
    <t>q</t>
  </si>
  <si>
    <r>
      <t>q</t>
    </r>
    <r>
      <rPr>
        <vertAlign val="subscript"/>
        <sz val="10"/>
        <rFont val="Arial Cyr"/>
        <family val="2"/>
      </rPr>
      <t>a</t>
    </r>
  </si>
  <si>
    <r>
      <t>D</t>
    </r>
    <r>
      <rPr>
        <sz val="10"/>
        <rFont val="Arial Cyr"/>
        <family val="2"/>
      </rPr>
      <t>q=q-q</t>
    </r>
    <r>
      <rPr>
        <vertAlign val="superscript"/>
        <sz val="10"/>
        <rFont val="Arial Cyr"/>
        <family val="2"/>
      </rPr>
      <t>-</t>
    </r>
  </si>
  <si>
    <r>
      <t>D</t>
    </r>
    <r>
      <rPr>
        <sz val="10"/>
        <rFont val="Arial Cyr"/>
        <family val="2"/>
      </rPr>
      <t>q</t>
    </r>
    <r>
      <rPr>
        <vertAlign val="superscript"/>
        <sz val="10"/>
        <rFont val="Arial Cyr"/>
        <family val="2"/>
      </rPr>
      <t>2</t>
    </r>
  </si>
  <si>
    <r>
      <t>D</t>
    </r>
    <r>
      <rPr>
        <sz val="10"/>
        <rFont val="Arial Cyr"/>
        <family val="2"/>
      </rPr>
      <t>q</t>
    </r>
    <r>
      <rPr>
        <vertAlign val="subscript"/>
        <sz val="10"/>
        <rFont val="Arial Cyr"/>
        <family val="2"/>
      </rPr>
      <t>a</t>
    </r>
    <r>
      <rPr>
        <vertAlign val="superscript"/>
        <sz val="10"/>
        <rFont val="Arial Cyr"/>
        <family val="2"/>
      </rPr>
      <t>2</t>
    </r>
  </si>
  <si>
    <r>
      <t>D</t>
    </r>
    <r>
      <rPr>
        <sz val="10"/>
        <rFont val="Arial Cyr"/>
        <family val="2"/>
      </rPr>
      <t>q*</t>
    </r>
    <r>
      <rPr>
        <sz val="10"/>
        <rFont val="Symbol"/>
        <family val="1"/>
      </rPr>
      <t>D</t>
    </r>
    <r>
      <rPr>
        <sz val="10"/>
        <rFont val="Arial Cyr"/>
        <family val="2"/>
      </rPr>
      <t>q</t>
    </r>
    <r>
      <rPr>
        <vertAlign val="subscript"/>
        <sz val="10"/>
        <rFont val="Arial Cyr"/>
        <family val="2"/>
      </rPr>
      <t>a</t>
    </r>
  </si>
  <si>
    <r>
      <t>D</t>
    </r>
    <r>
      <rPr>
        <sz val="10"/>
        <rFont val="Arial Cyr"/>
        <family val="2"/>
      </rPr>
      <t>q+</t>
    </r>
    <r>
      <rPr>
        <sz val="10"/>
        <rFont val="Symbol"/>
        <family val="1"/>
      </rPr>
      <t>D</t>
    </r>
    <r>
      <rPr>
        <sz val="10"/>
        <rFont val="Arial Cyr"/>
        <family val="2"/>
      </rPr>
      <t>q</t>
    </r>
    <r>
      <rPr>
        <vertAlign val="subscript"/>
        <sz val="10"/>
        <rFont val="Arial Cyr"/>
        <family val="2"/>
      </rPr>
      <t>a</t>
    </r>
  </si>
  <si>
    <r>
      <t>(D</t>
    </r>
    <r>
      <rPr>
        <sz val="10"/>
        <rFont val="Arial Cyr"/>
        <family val="2"/>
      </rPr>
      <t>q+</t>
    </r>
    <r>
      <rPr>
        <sz val="10"/>
        <rFont val="Symbol"/>
        <family val="1"/>
      </rPr>
      <t>D</t>
    </r>
    <r>
      <rPr>
        <sz val="10"/>
        <rFont val="Arial Cyr"/>
        <family val="2"/>
      </rPr>
      <t>q</t>
    </r>
    <r>
      <rPr>
        <vertAlign val="subscript"/>
        <sz val="10"/>
        <rFont val="Arial Cyr"/>
        <family val="2"/>
      </rPr>
      <t>a</t>
    </r>
    <r>
      <rPr>
        <sz val="10"/>
        <rFont val="Arial Cyr"/>
        <family val="2"/>
      </rPr>
      <t>)</t>
    </r>
    <r>
      <rPr>
        <vertAlign val="superscript"/>
        <sz val="10"/>
        <rFont val="Arial Cyr"/>
        <family val="2"/>
      </rPr>
      <t>2</t>
    </r>
  </si>
  <si>
    <t>Среднее:</t>
  </si>
  <si>
    <r>
      <t>D</t>
    </r>
    <r>
      <rPr>
        <sz val="10"/>
        <rFont val="Arial Cyr"/>
        <family val="2"/>
      </rPr>
      <t>q</t>
    </r>
    <r>
      <rPr>
        <vertAlign val="subscript"/>
        <sz val="10"/>
        <rFont val="Arial Cyr"/>
        <family val="2"/>
      </rPr>
      <t>a</t>
    </r>
    <r>
      <rPr>
        <sz val="10"/>
        <rFont val="Arial Cyr"/>
        <family val="2"/>
      </rPr>
      <t>=q</t>
    </r>
    <r>
      <rPr>
        <vertAlign val="subscript"/>
        <sz val="10"/>
        <rFont val="Arial Cyr"/>
        <family val="2"/>
      </rPr>
      <t>a</t>
    </r>
    <r>
      <rPr>
        <sz val="10"/>
        <rFont val="Arial Cyr"/>
        <family val="2"/>
      </rPr>
      <t>-q</t>
    </r>
    <r>
      <rPr>
        <vertAlign val="superscript"/>
        <sz val="10"/>
        <rFont val="Arial Cyr"/>
        <family val="2"/>
      </rPr>
      <t>-</t>
    </r>
    <r>
      <rPr>
        <vertAlign val="subscript"/>
        <sz val="10"/>
        <rFont val="Arial Cyr"/>
        <family val="2"/>
      </rPr>
      <t>a</t>
    </r>
  </si>
  <si>
    <r>
      <t>q</t>
    </r>
    <r>
      <rPr>
        <vertAlign val="subscript"/>
        <sz val="10"/>
        <rFont val="Arial Cyr"/>
        <family val="2"/>
      </rPr>
      <t>i</t>
    </r>
  </si>
  <si>
    <t>К пояснительной записке (Способ уравнения регресии)</t>
  </si>
  <si>
    <t>Коэффициент регресии=0,930082</t>
  </si>
  <si>
    <t>s=1,275452</t>
  </si>
  <si>
    <r>
      <t>s</t>
    </r>
    <r>
      <rPr>
        <vertAlign val="subscript"/>
        <sz val="10"/>
        <rFont val="Arial Cyr"/>
        <family val="2"/>
      </rPr>
      <t>a</t>
    </r>
    <r>
      <rPr>
        <sz val="10"/>
        <rFont val="Arial Cyr"/>
        <family val="2"/>
      </rPr>
      <t>=1,371333</t>
    </r>
  </si>
  <si>
    <r>
      <t>q</t>
    </r>
    <r>
      <rPr>
        <vertAlign val="subscript"/>
        <sz val="10"/>
        <rFont val="Arial Cyr"/>
        <family val="2"/>
      </rPr>
      <t>0</t>
    </r>
    <r>
      <rPr>
        <sz val="10"/>
        <rFont val="Arial Cyr"/>
        <family val="2"/>
      </rPr>
      <t>=3,92144</t>
    </r>
  </si>
  <si>
    <t>qi</t>
  </si>
  <si>
    <t>qa</t>
  </si>
  <si>
    <t xml:space="preserve">Расхождение= </t>
  </si>
  <si>
    <t>R=</t>
  </si>
  <si>
    <t>S=</t>
  </si>
  <si>
    <t>К вычислению коэффициента корреляции среднегодовыми модулями стока</t>
  </si>
  <si>
    <t>Реки</t>
  </si>
  <si>
    <t>Пункт</t>
  </si>
  <si>
    <t>и реки</t>
  </si>
  <si>
    <t>пункт</t>
  </si>
  <si>
    <t>среднее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</si>
</sst>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vertAlign val="superscript"/>
      <sz val="10"/>
      <name val="Arial Cyr"/>
      <family val="2"/>
    </font>
    <font>
      <vertAlign val="subscript"/>
      <sz val="10"/>
      <name val="Arial Cyr"/>
      <family val="2"/>
    </font>
    <font>
      <sz val="10"/>
      <name val="Symbol"/>
      <family val="1"/>
    </font>
    <font>
      <b/>
      <vertAlign val="subscript"/>
      <sz val="10.25"/>
      <name val="Arial Cyr"/>
      <family val="2"/>
    </font>
    <font>
      <sz val="10.25"/>
      <name val="Arial Cyr"/>
      <family val="0"/>
    </font>
    <font>
      <b/>
      <sz val="10.25"/>
      <name val="Arial Cyr"/>
      <family val="0"/>
    </font>
    <font>
      <sz val="8"/>
      <name val="Arial Cyr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/>
    </xf>
    <xf numFmtId="1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" fillId="0" borderId="1" xfId="0" applyFont="1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35"/>
          <c:y val="0.02225"/>
          <c:w val="0.87975"/>
          <c:h val="0.8915"/>
        </c:manualLayout>
      </c:layout>
      <c:scatterChart>
        <c:scatterStyle val="lineMarker"/>
        <c:varyColors val="0"/>
        <c:ser>
          <c:idx val="0"/>
          <c:order val="0"/>
          <c:tx>
            <c:strRef>
              <c:f>Лист3!$B$1</c:f>
              <c:strCache>
                <c:ptCount val="1"/>
                <c:pt idx="0">
                  <c:v>qa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0"/>
            <c:dispRSqr val="0"/>
          </c:trendline>
          <c:xVal>
            <c:numRef>
              <c:f>Лист3!$A$2:$A$27</c:f>
              <c:numCache/>
            </c:numRef>
          </c:xVal>
          <c:yVal>
            <c:numRef>
              <c:f>Лист3!$B$2:$B$27</c:f>
              <c:numCache/>
            </c:numRef>
          </c:yVal>
          <c:smooth val="0"/>
        </c:ser>
        <c:axId val="32051930"/>
        <c:axId val="20031915"/>
      </c:scatterChart>
      <c:valAx>
        <c:axId val="320519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 Cyr"/>
                    <a:ea typeface="Arial Cyr"/>
                    <a:cs typeface="Arial Cyr"/>
                  </a:rPr>
                  <a:t>q</a:t>
                </a:r>
                <a:r>
                  <a:rPr lang="en-US" cap="none" sz="1025" b="1" i="0" u="none" baseline="-25000">
                    <a:latin typeface="Arial Cyr"/>
                    <a:ea typeface="Arial Cyr"/>
                    <a:cs typeface="Arial Cyr"/>
                  </a:rPr>
                  <a:t>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0031915"/>
        <c:crosses val="autoZero"/>
        <c:crossBetween val="midCat"/>
        <c:dispUnits/>
        <c:majorUnit val="1"/>
      </c:valAx>
      <c:valAx>
        <c:axId val="200319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 Cyr"/>
                    <a:ea typeface="Arial Cyr"/>
                    <a:cs typeface="Arial Cyr"/>
                  </a:rPr>
                  <a:t>q</a:t>
                </a:r>
                <a:r>
                  <a:rPr lang="en-US" cap="none" sz="1025" b="1" i="0" u="none" baseline="-25000">
                    <a:latin typeface="Arial Cyr"/>
                    <a:ea typeface="Arial Cyr"/>
                    <a:cs typeface="Arial Cyr"/>
                  </a:rPr>
                  <a:t>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205193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142875</xdr:rowOff>
    </xdr:from>
    <xdr:to>
      <xdr:col>7</xdr:col>
      <xdr:colOff>676275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1371600" y="142875"/>
        <a:ext cx="410527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3"/>
  <sheetViews>
    <sheetView workbookViewId="0" topLeftCell="A1">
      <selection activeCell="K10" sqref="K10"/>
    </sheetView>
  </sheetViews>
  <sheetFormatPr defaultColWidth="9.00390625" defaultRowHeight="12.75"/>
  <cols>
    <col min="2" max="2" width="5.625" style="0" bestFit="1" customWidth="1"/>
    <col min="3" max="3" width="10.375" style="0" customWidth="1"/>
    <col min="4" max="4" width="8.875" style="0" hidden="1" customWidth="1"/>
    <col min="5" max="5" width="12.00390625" style="0" customWidth="1"/>
    <col min="7" max="7" width="9.75390625" style="0" customWidth="1"/>
    <col min="12" max="12" width="11.00390625" style="0" customWidth="1"/>
  </cols>
  <sheetData>
    <row r="2" spans="2:10" ht="12.75">
      <c r="B2" s="8" t="s">
        <v>24</v>
      </c>
      <c r="C2" s="8"/>
      <c r="D2" s="8"/>
      <c r="E2" s="8"/>
      <c r="F2" s="8"/>
      <c r="G2" s="8"/>
      <c r="H2" s="8"/>
      <c r="I2" s="8"/>
      <c r="J2" s="8"/>
    </row>
    <row r="3" spans="1:12" ht="15" customHeight="1">
      <c r="A3" s="14" t="s">
        <v>0</v>
      </c>
      <c r="B3" s="14" t="s">
        <v>1</v>
      </c>
      <c r="C3" s="8" t="s">
        <v>2</v>
      </c>
      <c r="D3" s="8"/>
      <c r="E3" s="8"/>
      <c r="F3" s="13" t="s">
        <v>5</v>
      </c>
      <c r="G3" s="13" t="s">
        <v>12</v>
      </c>
      <c r="H3" s="13" t="s">
        <v>6</v>
      </c>
      <c r="I3" s="13" t="s">
        <v>7</v>
      </c>
      <c r="J3" s="13" t="s">
        <v>8</v>
      </c>
      <c r="K3" s="13" t="s">
        <v>9</v>
      </c>
      <c r="L3" s="13" t="s">
        <v>10</v>
      </c>
    </row>
    <row r="4" spans="1:12" ht="14.25" customHeight="1">
      <c r="A4" s="14"/>
      <c r="B4" s="14"/>
      <c r="C4" s="1" t="s">
        <v>3</v>
      </c>
      <c r="D4" s="1"/>
      <c r="E4" s="1" t="s">
        <v>4</v>
      </c>
      <c r="F4" s="13"/>
      <c r="G4" s="13"/>
      <c r="H4" s="13"/>
      <c r="I4" s="13"/>
      <c r="J4" s="13"/>
      <c r="K4" s="13"/>
      <c r="L4" s="13"/>
    </row>
    <row r="5" spans="1:12" ht="12.75">
      <c r="A5" s="1">
        <v>1</v>
      </c>
      <c r="B5" s="1">
        <v>2</v>
      </c>
      <c r="C5" s="1">
        <v>3</v>
      </c>
      <c r="D5" s="1"/>
      <c r="E5" s="1">
        <v>4</v>
      </c>
      <c r="F5" s="1">
        <v>5</v>
      </c>
      <c r="G5" s="1">
        <v>6</v>
      </c>
      <c r="H5" s="1">
        <v>7</v>
      </c>
      <c r="I5" s="1">
        <v>8</v>
      </c>
      <c r="J5" s="1">
        <v>9</v>
      </c>
      <c r="K5" s="1">
        <v>10</v>
      </c>
      <c r="L5" s="1">
        <v>11</v>
      </c>
    </row>
    <row r="6" spans="1:12" ht="12.75">
      <c r="A6" s="2"/>
      <c r="B6" s="2">
        <v>1930</v>
      </c>
      <c r="C6" s="2">
        <v>3.7</v>
      </c>
      <c r="D6" s="2"/>
      <c r="E6" s="2">
        <v>4.8</v>
      </c>
      <c r="F6" s="2">
        <f>C6-C16</f>
        <v>-2.04</v>
      </c>
      <c r="G6" s="2">
        <f>E6-E16</f>
        <v>-2.2800000000000002</v>
      </c>
      <c r="H6" s="2">
        <f>POWER(F6,2)</f>
        <v>4.1616</v>
      </c>
      <c r="I6" s="2">
        <f>POWER(G6,2)</f>
        <v>5.198400000000001</v>
      </c>
      <c r="J6" s="2">
        <f>F6*G6</f>
        <v>4.6512</v>
      </c>
      <c r="K6" s="2">
        <f>F6+G6</f>
        <v>-4.32</v>
      </c>
      <c r="L6" s="2">
        <f>POWER(K6,2)</f>
        <v>18.6624</v>
      </c>
    </row>
    <row r="7" spans="1:12" ht="12.75">
      <c r="A7" s="2"/>
      <c r="B7" s="2">
        <v>1931</v>
      </c>
      <c r="C7" s="2">
        <v>7.5</v>
      </c>
      <c r="D7" s="2"/>
      <c r="E7" s="2">
        <v>8.9</v>
      </c>
      <c r="F7" s="2">
        <f>C7-C16</f>
        <v>1.7599999999999998</v>
      </c>
      <c r="G7" s="2">
        <f>E7-E16</f>
        <v>1.8200000000000003</v>
      </c>
      <c r="H7" s="2">
        <f>POWER(F7,2)</f>
        <v>3.0975999999999995</v>
      </c>
      <c r="I7" s="2">
        <f>POWER(G7,2)</f>
        <v>3.312400000000001</v>
      </c>
      <c r="J7" s="2">
        <f>F7*G7</f>
        <v>3.2032000000000003</v>
      </c>
      <c r="K7" s="2">
        <f>F7+G7</f>
        <v>3.58</v>
      </c>
      <c r="L7" s="2">
        <f>POWER(K7,2)</f>
        <v>12.8164</v>
      </c>
    </row>
    <row r="8" spans="1:12" ht="12.75">
      <c r="A8" s="2"/>
      <c r="B8" s="2">
        <v>1932</v>
      </c>
      <c r="C8" s="2">
        <v>7.5</v>
      </c>
      <c r="D8" s="2"/>
      <c r="E8" s="2">
        <v>8.8</v>
      </c>
      <c r="F8" s="2">
        <f>C8-C16</f>
        <v>1.7599999999999998</v>
      </c>
      <c r="G8" s="2">
        <f>E8-E16</f>
        <v>1.7200000000000006</v>
      </c>
      <c r="H8" s="2">
        <f aca="true" t="shared" si="0" ref="H8:H15">POWER(F8,2)</f>
        <v>3.0975999999999995</v>
      </c>
      <c r="I8" s="2">
        <f aca="true" t="shared" si="1" ref="I8:I15">POWER(G8,2)</f>
        <v>2.9584000000000024</v>
      </c>
      <c r="J8" s="2">
        <f aca="true" t="shared" si="2" ref="J8:J15">F8*G8</f>
        <v>3.0272000000000006</v>
      </c>
      <c r="K8" s="2">
        <f aca="true" t="shared" si="3" ref="K8:K15">F8+G8</f>
        <v>3.4800000000000004</v>
      </c>
      <c r="L8" s="2">
        <f aca="true" t="shared" si="4" ref="L8:L15">POWER(K8,2)</f>
        <v>12.110400000000004</v>
      </c>
    </row>
    <row r="9" spans="1:12" ht="12.75">
      <c r="A9" s="2"/>
      <c r="B9" s="2">
        <v>1933</v>
      </c>
      <c r="C9" s="2">
        <v>10.4</v>
      </c>
      <c r="D9" s="2"/>
      <c r="E9" s="2">
        <v>12.6</v>
      </c>
      <c r="F9" s="2">
        <f>C9-C16</f>
        <v>4.66</v>
      </c>
      <c r="G9" s="2">
        <f>E9-E16</f>
        <v>5.52</v>
      </c>
      <c r="H9" s="2">
        <f t="shared" si="0"/>
        <v>21.715600000000002</v>
      </c>
      <c r="I9" s="2">
        <f t="shared" si="1"/>
        <v>30.470399999999994</v>
      </c>
      <c r="J9" s="2">
        <f t="shared" si="2"/>
        <v>25.7232</v>
      </c>
      <c r="K9" s="2">
        <f t="shared" si="3"/>
        <v>10.18</v>
      </c>
      <c r="L9" s="2">
        <f t="shared" si="4"/>
        <v>103.63239999999999</v>
      </c>
    </row>
    <row r="10" spans="1:12" ht="12.75">
      <c r="A10" s="2"/>
      <c r="B10" s="2">
        <v>1934</v>
      </c>
      <c r="C10" s="2">
        <v>5.8</v>
      </c>
      <c r="D10" s="2"/>
      <c r="E10" s="2">
        <v>7.7</v>
      </c>
      <c r="F10" s="2">
        <f>C10-C16</f>
        <v>0.05999999999999961</v>
      </c>
      <c r="G10" s="2">
        <f>E10-E16</f>
        <v>0.6200000000000001</v>
      </c>
      <c r="H10" s="2">
        <f t="shared" si="0"/>
        <v>0.003599999999999953</v>
      </c>
      <c r="I10" s="2">
        <f t="shared" si="1"/>
        <v>0.38440000000000013</v>
      </c>
      <c r="J10" s="2">
        <f t="shared" si="2"/>
        <v>0.03719999999999976</v>
      </c>
      <c r="K10" s="2">
        <f t="shared" si="3"/>
        <v>0.6799999999999997</v>
      </c>
      <c r="L10" s="2">
        <f t="shared" si="4"/>
        <v>0.4623999999999996</v>
      </c>
    </row>
    <row r="11" spans="1:12" ht="12.75">
      <c r="A11" s="2"/>
      <c r="B11" s="2">
        <v>1935</v>
      </c>
      <c r="C11" s="2">
        <v>5.7</v>
      </c>
      <c r="D11" s="2"/>
      <c r="E11" s="2">
        <v>7.3</v>
      </c>
      <c r="F11" s="2">
        <f>C11-C16</f>
        <v>-0.040000000000000036</v>
      </c>
      <c r="G11" s="2">
        <f>E11-E16</f>
        <v>0.21999999999999975</v>
      </c>
      <c r="H11" s="2">
        <f t="shared" si="0"/>
        <v>0.001600000000000003</v>
      </c>
      <c r="I11" s="2">
        <f t="shared" si="1"/>
        <v>0.04839999999999989</v>
      </c>
      <c r="J11" s="2">
        <f t="shared" si="2"/>
        <v>-0.008799999999999997</v>
      </c>
      <c r="K11" s="2">
        <f t="shared" si="3"/>
        <v>0.17999999999999972</v>
      </c>
      <c r="L11" s="2">
        <f t="shared" si="4"/>
        <v>0.0323999999999999</v>
      </c>
    </row>
    <row r="12" spans="1:12" ht="12.75">
      <c r="A12" s="2"/>
      <c r="B12" s="2">
        <v>1936</v>
      </c>
      <c r="C12" s="2">
        <v>5.1</v>
      </c>
      <c r="D12" s="2"/>
      <c r="E12" s="2">
        <v>6.4</v>
      </c>
      <c r="F12" s="2">
        <f>C12-C16</f>
        <v>-0.6400000000000006</v>
      </c>
      <c r="G12" s="2">
        <f>E12-E16</f>
        <v>-0.6799999999999997</v>
      </c>
      <c r="H12" s="2">
        <f t="shared" si="0"/>
        <v>0.40960000000000074</v>
      </c>
      <c r="I12" s="2">
        <f t="shared" si="1"/>
        <v>0.4623999999999996</v>
      </c>
      <c r="J12" s="2">
        <f t="shared" si="2"/>
        <v>0.4352000000000002</v>
      </c>
      <c r="K12" s="2">
        <f t="shared" si="3"/>
        <v>-1.3200000000000003</v>
      </c>
      <c r="L12" s="2">
        <f t="shared" si="4"/>
        <v>1.7424000000000008</v>
      </c>
    </row>
    <row r="13" spans="1:12" ht="12.75">
      <c r="A13" s="2"/>
      <c r="B13" s="2">
        <v>1937</v>
      </c>
      <c r="C13" s="2">
        <v>4.3</v>
      </c>
      <c r="D13" s="2"/>
      <c r="E13" s="2">
        <v>5.1</v>
      </c>
      <c r="F13" s="2">
        <f>C13-C16</f>
        <v>-1.4400000000000004</v>
      </c>
      <c r="G13" s="2">
        <f>E13-E16</f>
        <v>-1.9800000000000004</v>
      </c>
      <c r="H13" s="2">
        <f t="shared" si="0"/>
        <v>2.073600000000001</v>
      </c>
      <c r="I13" s="2">
        <f t="shared" si="1"/>
        <v>3.9204000000000017</v>
      </c>
      <c r="J13" s="2">
        <f t="shared" si="2"/>
        <v>2.8512000000000013</v>
      </c>
      <c r="K13" s="2">
        <f t="shared" si="3"/>
        <v>-3.420000000000001</v>
      </c>
      <c r="L13" s="2">
        <f t="shared" si="4"/>
        <v>11.696400000000006</v>
      </c>
    </row>
    <row r="14" spans="1:12" ht="12.75">
      <c r="A14" s="2"/>
      <c r="B14" s="2">
        <v>1938</v>
      </c>
      <c r="C14" s="2">
        <v>4.5</v>
      </c>
      <c r="D14" s="2"/>
      <c r="E14" s="2">
        <v>5.1</v>
      </c>
      <c r="F14" s="2">
        <f>C14-C16</f>
        <v>-1.2400000000000002</v>
      </c>
      <c r="G14" s="2">
        <f>E14-E16</f>
        <v>-1.9800000000000004</v>
      </c>
      <c r="H14" s="2">
        <f t="shared" si="0"/>
        <v>1.5376000000000005</v>
      </c>
      <c r="I14" s="2">
        <f t="shared" si="1"/>
        <v>3.9204000000000017</v>
      </c>
      <c r="J14" s="2">
        <f t="shared" si="2"/>
        <v>2.455200000000001</v>
      </c>
      <c r="K14" s="2">
        <f t="shared" si="3"/>
        <v>-3.2200000000000006</v>
      </c>
      <c r="L14" s="2">
        <f t="shared" si="4"/>
        <v>10.368400000000005</v>
      </c>
    </row>
    <row r="15" spans="1:12" ht="12.75">
      <c r="A15" s="2"/>
      <c r="B15" s="2">
        <v>1939</v>
      </c>
      <c r="C15" s="2">
        <v>2.9</v>
      </c>
      <c r="D15" s="2"/>
      <c r="E15" s="2">
        <v>4.1</v>
      </c>
      <c r="F15" s="2">
        <f>C15-C16</f>
        <v>-2.8400000000000003</v>
      </c>
      <c r="G15" s="2">
        <f>E15-E16</f>
        <v>-2.9800000000000004</v>
      </c>
      <c r="H15" s="2">
        <f t="shared" si="0"/>
        <v>8.065600000000002</v>
      </c>
      <c r="I15" s="2">
        <f t="shared" si="1"/>
        <v>8.880400000000003</v>
      </c>
      <c r="J15" s="2">
        <f t="shared" si="2"/>
        <v>8.463200000000002</v>
      </c>
      <c r="K15" s="2">
        <f t="shared" si="3"/>
        <v>-5.82</v>
      </c>
      <c r="L15" s="2">
        <f t="shared" si="4"/>
        <v>33.872400000000006</v>
      </c>
    </row>
    <row r="16" spans="1:12" ht="12.75">
      <c r="A16" s="2" t="s">
        <v>11</v>
      </c>
      <c r="B16" s="2"/>
      <c r="C16" s="2">
        <f>AVERAGE(C6:C15)</f>
        <v>5.74</v>
      </c>
      <c r="D16" s="2"/>
      <c r="E16" s="2">
        <f aca="true" t="shared" si="5" ref="E16:L16">AVERAGE(E6:E15)</f>
        <v>7.08</v>
      </c>
      <c r="F16" s="7">
        <f t="shared" si="5"/>
        <v>-2.220446049250313E-16</v>
      </c>
      <c r="G16" s="7">
        <f t="shared" si="5"/>
        <v>-8.881784197001253E-17</v>
      </c>
      <c r="H16" s="7">
        <f t="shared" si="5"/>
        <v>4.4164</v>
      </c>
      <c r="I16" s="2">
        <f t="shared" si="5"/>
        <v>5.9556000000000004</v>
      </c>
      <c r="J16" s="2">
        <f t="shared" si="5"/>
        <v>5.083799999999999</v>
      </c>
      <c r="K16" s="7">
        <f t="shared" si="5"/>
        <v>-1.7763568394002506E-16</v>
      </c>
      <c r="L16" s="2">
        <f t="shared" si="5"/>
        <v>20.5396</v>
      </c>
    </row>
    <row r="17" spans="1:12" ht="12.75">
      <c r="A17" s="6" t="s">
        <v>23</v>
      </c>
      <c r="B17" s="2"/>
      <c r="C17" s="2">
        <f>SUM(C6:C15)</f>
        <v>57.4</v>
      </c>
      <c r="D17" s="2"/>
      <c r="E17" s="2">
        <f>SUM(E6:E15)</f>
        <v>70.8</v>
      </c>
      <c r="F17" s="2"/>
      <c r="G17" s="2"/>
      <c r="H17" s="2">
        <f>SUM(H6:H15)</f>
        <v>44.164</v>
      </c>
      <c r="I17" s="2">
        <f>SUM(I6:I15)</f>
        <v>59.556000000000004</v>
      </c>
      <c r="J17" s="2">
        <f>SUM(J6:J15)</f>
        <v>50.837999999999994</v>
      </c>
      <c r="K17" s="2"/>
      <c r="L17" s="2">
        <f>SUM(L6:L15)</f>
        <v>205.39600000000002</v>
      </c>
    </row>
    <row r="18" spans="1:5" ht="12.75">
      <c r="A18" s="12" t="s">
        <v>22</v>
      </c>
      <c r="B18" s="12"/>
      <c r="C18" s="12"/>
      <c r="E18" s="2">
        <f>(C17-E17)/SQRT(H17*I17)</f>
        <v>-0.26128100455344283</v>
      </c>
    </row>
    <row r="19" spans="1:5" ht="12.75">
      <c r="A19" s="8" t="s">
        <v>21</v>
      </c>
      <c r="B19" s="8"/>
      <c r="C19" s="8"/>
      <c r="D19" s="2"/>
      <c r="E19" s="2">
        <f>L17-H17-I17-J17*2</f>
        <v>0</v>
      </c>
    </row>
    <row r="20" spans="6:8" ht="12.75">
      <c r="F20" s="4"/>
      <c r="H20" s="3"/>
    </row>
    <row r="21" spans="1:11" ht="12.75">
      <c r="A21" t="s">
        <v>25</v>
      </c>
      <c r="B21" s="9"/>
      <c r="C21" s="10"/>
      <c r="D21" s="10"/>
      <c r="E21" s="11"/>
      <c r="F21" s="5" t="s">
        <v>26</v>
      </c>
      <c r="G21" s="8"/>
      <c r="H21" s="8"/>
      <c r="I21" t="s">
        <v>27</v>
      </c>
      <c r="J21" s="8"/>
      <c r="K21" s="8"/>
    </row>
    <row r="23" spans="9:11" ht="12.75">
      <c r="I23" t="s">
        <v>28</v>
      </c>
      <c r="J23" s="9"/>
      <c r="K23" s="11"/>
    </row>
  </sheetData>
  <mergeCells count="17">
    <mergeCell ref="B3:B4"/>
    <mergeCell ref="F3:F4"/>
    <mergeCell ref="K3:K4"/>
    <mergeCell ref="J23:K23"/>
    <mergeCell ref="L3:L4"/>
    <mergeCell ref="I3:I4"/>
    <mergeCell ref="J3:J4"/>
    <mergeCell ref="B2:J2"/>
    <mergeCell ref="B21:E21"/>
    <mergeCell ref="G21:H21"/>
    <mergeCell ref="J21:K21"/>
    <mergeCell ref="A19:C19"/>
    <mergeCell ref="A18:C18"/>
    <mergeCell ref="G3:G4"/>
    <mergeCell ref="H3:H4"/>
    <mergeCell ref="C3:E3"/>
    <mergeCell ref="A3:A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G10" sqref="G10"/>
    </sheetView>
  </sheetViews>
  <sheetFormatPr defaultColWidth="9.00390625" defaultRowHeight="12.75"/>
  <cols>
    <col min="3" max="3" width="9.125" style="0" hidden="1" customWidth="1"/>
    <col min="4" max="4" width="14.75390625" style="0" customWidth="1"/>
  </cols>
  <sheetData>
    <row r="1" ht="12.75">
      <c r="A1" t="s">
        <v>14</v>
      </c>
    </row>
    <row r="4" spans="1:4" ht="15.75">
      <c r="A4" s="2" t="s">
        <v>4</v>
      </c>
      <c r="B4" s="2" t="s">
        <v>13</v>
      </c>
      <c r="C4" s="2"/>
      <c r="D4" s="6" t="s">
        <v>16</v>
      </c>
    </row>
    <row r="5" spans="1:4" ht="15.75">
      <c r="A5" s="2">
        <v>4.1</v>
      </c>
      <c r="B5" s="2">
        <f>4.03+0.930082*(Лист2!A5-4.35)</f>
        <v>3.7974795</v>
      </c>
      <c r="C5" s="2"/>
      <c r="D5" s="6" t="s">
        <v>17</v>
      </c>
    </row>
    <row r="6" spans="1:2" ht="12.75">
      <c r="A6" s="2">
        <v>4.8</v>
      </c>
      <c r="B6" s="2">
        <f>4.03+0.930082*(Лист2!A6-4.35)</f>
        <v>4.448536900000001</v>
      </c>
    </row>
    <row r="7" spans="1:2" ht="12.75">
      <c r="A7" s="2">
        <v>5.4</v>
      </c>
      <c r="B7" s="2">
        <f>4.03+0.930082*(Лист2!A7-4.35)</f>
        <v>5.006586100000001</v>
      </c>
    </row>
    <row r="8" spans="1:6" ht="12.75">
      <c r="A8" s="2">
        <v>3</v>
      </c>
      <c r="B8" s="2">
        <f>4.03+0.930082*(Лист2!A8-4.35)</f>
        <v>2.7743893000000006</v>
      </c>
      <c r="D8" s="8" t="s">
        <v>15</v>
      </c>
      <c r="E8" s="8"/>
      <c r="F8" s="8"/>
    </row>
    <row r="9" spans="1:2" ht="12.75">
      <c r="A9" s="2">
        <v>4.4</v>
      </c>
      <c r="B9" s="2">
        <f>4.03+0.930082*(Лист2!A9-4.35)</f>
        <v>4.076504100000001</v>
      </c>
    </row>
    <row r="10" spans="1:4" ht="15.75">
      <c r="A10" s="2">
        <v>3.3</v>
      </c>
      <c r="B10" s="2">
        <f>4.03+0.930082*(Лист2!A10-4.35)</f>
        <v>3.0534139000000007</v>
      </c>
      <c r="D10" s="2" t="s">
        <v>18</v>
      </c>
    </row>
    <row r="11" spans="1:2" ht="12.75">
      <c r="A11" s="2">
        <v>1.6</v>
      </c>
      <c r="B11" s="2">
        <f>4.03+0.930082*(Лист2!A11-4.35)</f>
        <v>1.4722745000000006</v>
      </c>
    </row>
    <row r="12" spans="1:2" ht="12.75">
      <c r="A12" s="2">
        <v>4</v>
      </c>
      <c r="B12" s="2">
        <f>4.03+0.930082*(Лист2!A12-4.35)</f>
        <v>3.7044713000000007</v>
      </c>
    </row>
    <row r="13" spans="1:2" ht="12.75">
      <c r="A13" s="2">
        <v>4</v>
      </c>
      <c r="B13" s="2">
        <f>4.03+0.930082*(Лист2!A13-4.35)</f>
        <v>3.7044713000000007</v>
      </c>
    </row>
    <row r="14" spans="1:2" ht="12.75">
      <c r="A14" s="2">
        <v>4.3</v>
      </c>
      <c r="B14" s="2">
        <f>4.03+0.930082*(Лист2!A14-4.35)</f>
        <v>3.9834959000000003</v>
      </c>
    </row>
    <row r="15" spans="1:2" ht="12.75">
      <c r="A15" s="2">
        <v>2</v>
      </c>
      <c r="B15" s="2">
        <f>4.03+0.930082*(Лист2!A15-4.35)</f>
        <v>1.8443073000000005</v>
      </c>
    </row>
    <row r="16" spans="1:2" ht="12.75">
      <c r="A16" s="2">
        <v>4.3</v>
      </c>
      <c r="B16" s="2">
        <f>4.03+0.930082*(Лист2!A16-4.35)</f>
        <v>3.9834959000000003</v>
      </c>
    </row>
    <row r="17" spans="1:2" ht="12.75">
      <c r="A17" s="2">
        <v>4.2</v>
      </c>
      <c r="B17" s="2">
        <f>4.03+0.930082*(Лист2!A17-4.35)</f>
        <v>3.890487700000001</v>
      </c>
    </row>
    <row r="18" spans="1:2" ht="12.75">
      <c r="A18" s="2">
        <v>4.3</v>
      </c>
      <c r="B18" s="2">
        <f>4.03+0.930082*(Лист2!A18-4.35)</f>
        <v>3.9834959000000003</v>
      </c>
    </row>
    <row r="19" spans="1:2" ht="12.75">
      <c r="A19" s="2">
        <v>4.3</v>
      </c>
      <c r="B19" s="2">
        <f>4.03+0.930082*(Лист2!A19-4.35)</f>
        <v>3.9834959000000003</v>
      </c>
    </row>
  </sheetData>
  <mergeCells count="1">
    <mergeCell ref="D8:F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8"/>
  <sheetViews>
    <sheetView tabSelected="1" workbookViewId="0" topLeftCell="A1">
      <selection activeCell="K4" sqref="K4"/>
    </sheetView>
  </sheetViews>
  <sheetFormatPr defaultColWidth="9.00390625" defaultRowHeight="12.75"/>
  <sheetData>
    <row r="1" spans="1:2" ht="12.75">
      <c r="A1" s="2" t="s">
        <v>19</v>
      </c>
      <c r="B1" s="2" t="s">
        <v>20</v>
      </c>
    </row>
    <row r="2" spans="1:2" ht="12.75">
      <c r="A2" s="2">
        <v>2.5</v>
      </c>
      <c r="B2" s="2">
        <v>2.7</v>
      </c>
    </row>
    <row r="3" spans="1:2" ht="12.75">
      <c r="A3" s="2">
        <v>5.3</v>
      </c>
      <c r="B3" s="2">
        <v>6</v>
      </c>
    </row>
    <row r="4" spans="1:2" ht="12.75">
      <c r="A4" s="2">
        <v>5.4</v>
      </c>
      <c r="B4" s="2">
        <v>6</v>
      </c>
    </row>
    <row r="5" spans="1:2" ht="12.75">
      <c r="A5" s="2">
        <v>6.4</v>
      </c>
      <c r="B5" s="2">
        <v>6.4</v>
      </c>
    </row>
    <row r="6" spans="1:2" ht="12.75">
      <c r="A6" s="2">
        <v>4</v>
      </c>
      <c r="B6" s="2">
        <v>4.5</v>
      </c>
    </row>
    <row r="7" spans="1:2" ht="12.75">
      <c r="A7" s="2">
        <v>3.9</v>
      </c>
      <c r="B7" s="2">
        <v>4.1</v>
      </c>
    </row>
    <row r="8" spans="1:2" ht="12.75">
      <c r="A8" s="2">
        <v>3.2</v>
      </c>
      <c r="B8" s="2">
        <v>3.7</v>
      </c>
    </row>
    <row r="9" spans="1:2" ht="12.75">
      <c r="A9" s="2">
        <v>3.7</v>
      </c>
      <c r="B9" s="2">
        <v>3.7</v>
      </c>
    </row>
    <row r="10" spans="1:2" ht="12.75">
      <c r="A10" s="2">
        <v>3.1</v>
      </c>
      <c r="B10" s="2">
        <v>3.9</v>
      </c>
    </row>
    <row r="11" spans="1:2" ht="12.75">
      <c r="A11" s="2">
        <v>2.8</v>
      </c>
      <c r="B11" s="2">
        <v>2.5</v>
      </c>
    </row>
    <row r="12" spans="1:2" ht="12.75">
      <c r="A12" s="2">
        <v>4.03</v>
      </c>
      <c r="B12" s="2">
        <v>4.35</v>
      </c>
    </row>
    <row r="13" spans="1:2" ht="12.75">
      <c r="A13" s="2">
        <v>3.7974795</v>
      </c>
      <c r="B13" s="2">
        <v>4.1</v>
      </c>
    </row>
    <row r="14" spans="1:2" ht="12.75">
      <c r="A14" s="2">
        <v>4.4485369</v>
      </c>
      <c r="B14" s="2">
        <v>4.8</v>
      </c>
    </row>
    <row r="15" spans="1:2" ht="12.75">
      <c r="A15" s="2">
        <v>5.0065861</v>
      </c>
      <c r="B15" s="2">
        <v>5.4</v>
      </c>
    </row>
    <row r="16" spans="1:2" ht="12.75">
      <c r="A16" s="2">
        <v>2.7743893</v>
      </c>
      <c r="B16" s="2">
        <v>3</v>
      </c>
    </row>
    <row r="17" spans="1:2" ht="12.75">
      <c r="A17" s="2">
        <v>4.0765041</v>
      </c>
      <c r="B17" s="2">
        <v>4.4</v>
      </c>
    </row>
    <row r="18" spans="1:2" ht="12.75">
      <c r="A18" s="2">
        <v>3.0534139</v>
      </c>
      <c r="B18" s="2">
        <v>3.3</v>
      </c>
    </row>
    <row r="19" spans="1:2" ht="12.75">
      <c r="A19" s="2">
        <v>1.4722745</v>
      </c>
      <c r="B19" s="2">
        <v>1.6</v>
      </c>
    </row>
    <row r="20" spans="1:2" ht="12.75">
      <c r="A20" s="2">
        <v>3.7044713</v>
      </c>
      <c r="B20" s="2">
        <v>4</v>
      </c>
    </row>
    <row r="21" spans="1:2" ht="12.75">
      <c r="A21" s="2">
        <v>3.7044713</v>
      </c>
      <c r="B21" s="2">
        <v>4</v>
      </c>
    </row>
    <row r="22" spans="1:2" ht="12.75">
      <c r="A22" s="2">
        <v>3.9834959</v>
      </c>
      <c r="B22" s="2">
        <v>4.3</v>
      </c>
    </row>
    <row r="23" spans="1:2" ht="12.75">
      <c r="A23" s="2">
        <v>1.8443073</v>
      </c>
      <c r="B23" s="2">
        <v>2</v>
      </c>
    </row>
    <row r="24" spans="1:2" ht="12.75">
      <c r="A24" s="2">
        <v>3.9834959</v>
      </c>
      <c r="B24" s="2">
        <v>4.3</v>
      </c>
    </row>
    <row r="25" spans="1:2" ht="12.75">
      <c r="A25" s="2">
        <v>3.8904877</v>
      </c>
      <c r="B25" s="2">
        <v>4.2</v>
      </c>
    </row>
    <row r="26" spans="1:2" ht="12.75">
      <c r="A26" s="2">
        <v>3.9834959</v>
      </c>
      <c r="B26" s="2">
        <v>4.3</v>
      </c>
    </row>
    <row r="27" spans="1:2" ht="12.75">
      <c r="A27" s="2">
        <v>3.9834959</v>
      </c>
      <c r="B27" s="2">
        <v>4.3</v>
      </c>
    </row>
    <row r="28" spans="1:2" ht="12.75">
      <c r="A28" s="2" t="s">
        <v>29</v>
      </c>
      <c r="B28" s="2">
        <f>AVERAGE(B2:B27)/25</f>
        <v>0.16284615384615386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Беловский Николай</dc:creator>
  <cp:keywords/>
  <dc:description/>
  <cp:lastModifiedBy>Беловский Николай</cp:lastModifiedBy>
  <cp:lastPrinted>1999-05-28T13:10:32Z</cp:lastPrinted>
  <dcterms:created xsi:type="dcterms:W3CDTF">1999-04-09T13:13:43Z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