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comments14.xml" ContentType="application/vnd.openxmlformats-officedocument.spreadsheetml.comments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firstSheet="7" activeTab="10"/>
  </bookViews>
  <sheets>
    <sheet name="Диаграмма1" sheetId="1" r:id="rId1"/>
    <sheet name="Диаграмма2" sheetId="2" r:id="rId2"/>
    <sheet name="Диаграмма3" sheetId="3" r:id="rId3"/>
    <sheet name="Диаграмма4" sheetId="4" r:id="rId4"/>
    <sheet name="Диаграмма5" sheetId="5" r:id="rId5"/>
    <sheet name="Диаграмма6" sheetId="6" r:id="rId6"/>
    <sheet name="Диаграмма7" sheetId="7" r:id="rId7"/>
    <sheet name="Диаграмма8" sheetId="8" r:id="rId8"/>
    <sheet name="Лист1" sheetId="9" r:id="rId9"/>
    <sheet name="Лист2" sheetId="10" r:id="rId10"/>
    <sheet name="Диаграмма12" sheetId="11" r:id="rId11"/>
    <sheet name="Лист5" sheetId="12" r:id="rId12"/>
    <sheet name="Диаграмма11" sheetId="13" r:id="rId13"/>
    <sheet name="Лист3" sheetId="14" r:id="rId14"/>
    <sheet name="Диаграмма9" sheetId="15" r:id="rId15"/>
    <sheet name="Диаграмма10" sheetId="16" r:id="rId16"/>
  </sheets>
  <externalReferences>
    <externalReference r:id="rId19"/>
  </externalReferences>
  <definedNames/>
  <calcPr fullCalcOnLoad="1"/>
</workbook>
</file>

<file path=xl/comments12.xml><?xml version="1.0" encoding="utf-8"?>
<comments xmlns="http://schemas.openxmlformats.org/spreadsheetml/2006/main">
  <authors>
    <author>й</author>
  </authors>
  <commentList>
    <comment ref="D2" authorId="0">
      <text>
        <r>
          <rPr>
            <sz val="10"/>
            <rFont val="Tahoma"/>
            <family val="2"/>
          </rPr>
          <t>Изменение госрасходов на 14%</t>
        </r>
      </text>
    </comment>
    <comment ref="E2" authorId="0">
      <text>
        <r>
          <rPr>
            <sz val="10"/>
            <rFont val="Tahoma"/>
            <family val="2"/>
          </rPr>
          <t>Изменение налогов на 14%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й</author>
  </authors>
  <commentList>
    <comment ref="K21" authorId="0">
      <text>
        <r>
          <rPr>
            <sz val="10"/>
            <rFont val="Tahoma"/>
            <family val="2"/>
          </rPr>
          <t xml:space="preserve">Данные с нулевыми предельными склонностями
</t>
        </r>
      </text>
    </comment>
    <comment ref="N21" authorId="0">
      <text>
        <r>
          <rPr>
            <sz val="10"/>
            <rFont val="Tahoma"/>
            <family val="2"/>
          </rPr>
          <t>При введении MPI</t>
        </r>
        <r>
          <rPr>
            <sz val="8"/>
            <rFont val="Tahoma"/>
            <family val="0"/>
          </rPr>
          <t xml:space="preserve">
</t>
        </r>
      </text>
    </comment>
    <comment ref="O21" authorId="0">
      <text>
        <r>
          <rPr>
            <sz val="10"/>
            <rFont val="Tahoma"/>
            <family val="2"/>
          </rPr>
          <t>При введении MPG</t>
        </r>
        <r>
          <rPr>
            <sz val="8"/>
            <rFont val="Tahoma"/>
            <family val="0"/>
          </rPr>
          <t xml:space="preserve">
</t>
        </r>
      </text>
    </comment>
    <comment ref="P21" authorId="0">
      <text>
        <r>
          <rPr>
            <sz val="10"/>
            <rFont val="Tahoma"/>
            <family val="2"/>
          </rPr>
          <t>При введении MPT</t>
        </r>
        <r>
          <rPr>
            <sz val="8"/>
            <rFont val="Tahoma"/>
            <family val="0"/>
          </rPr>
          <t xml:space="preserve">
</t>
        </r>
      </text>
    </comment>
    <comment ref="Q21" authorId="0">
      <text>
        <r>
          <rPr>
            <sz val="10"/>
            <rFont val="Tahoma"/>
            <family val="2"/>
          </rPr>
          <t>При введении MPM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<sst xmlns="http://schemas.openxmlformats.org/spreadsheetml/2006/main" count="89" uniqueCount="29">
  <si>
    <t>C</t>
  </si>
  <si>
    <t>I</t>
  </si>
  <si>
    <t>G</t>
  </si>
  <si>
    <t>X</t>
  </si>
  <si>
    <t>M</t>
  </si>
  <si>
    <t>Xn</t>
  </si>
  <si>
    <t>S</t>
  </si>
  <si>
    <t>Y</t>
  </si>
  <si>
    <t>T</t>
  </si>
  <si>
    <t>Y-T</t>
  </si>
  <si>
    <t>Y=E</t>
  </si>
  <si>
    <t>C+I+G+Xn</t>
  </si>
  <si>
    <t>T+S+M</t>
  </si>
  <si>
    <t>G+I+X</t>
  </si>
  <si>
    <t>G*</t>
  </si>
  <si>
    <t>T*</t>
  </si>
  <si>
    <t>C+I+G*+Xn</t>
  </si>
  <si>
    <t>Y-T*</t>
  </si>
  <si>
    <t>T*+S+M</t>
  </si>
  <si>
    <t>G*+I+X</t>
  </si>
  <si>
    <t>S*</t>
  </si>
  <si>
    <t>C*</t>
  </si>
  <si>
    <t>C*+I+G+Xn</t>
  </si>
  <si>
    <t>Исходные данные</t>
  </si>
  <si>
    <t>Изменения</t>
  </si>
  <si>
    <t>Расчёты</t>
  </si>
  <si>
    <t>T*+S*+M</t>
  </si>
  <si>
    <t>C+I*+G+Xn</t>
  </si>
  <si>
    <t>C+I+G+Xn*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</si>
</sst>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4">
    <font>
      <sz val="10"/>
      <name val="Arial Cyr"/>
      <family val="0"/>
    </font>
    <font>
      <sz val="10.75"/>
      <name val="Arial Cyr"/>
      <family val="2"/>
    </font>
    <font>
      <sz val="10"/>
      <color indexed="16"/>
      <name val="Arial Cyr"/>
      <family val="2"/>
    </font>
    <font>
      <sz val="10"/>
      <color indexed="13"/>
      <name val="Arial Cyr"/>
      <family val="2"/>
    </font>
    <font>
      <sz val="9.75"/>
      <name val="Arial Cyr"/>
      <family val="0"/>
    </font>
    <font>
      <b/>
      <sz val="9.75"/>
      <name val="Arial Cyr"/>
      <family val="0"/>
    </font>
    <font>
      <sz val="10"/>
      <color indexed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25"/>
      <name val="Arial Cyr"/>
      <family val="2"/>
    </font>
    <font>
      <sz val="8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sz val="10"/>
      <color indexed="57"/>
      <name val="Arial Cyr"/>
      <family val="2"/>
    </font>
    <font>
      <sz val="10"/>
      <color indexed="58"/>
      <name val="Arial Cyr"/>
      <family val="2"/>
    </font>
    <font>
      <sz val="10"/>
      <color indexed="18"/>
      <name val="Arial Cyr"/>
      <family val="2"/>
    </font>
    <font>
      <sz val="10"/>
      <color indexed="56"/>
      <name val="Arial Cyr"/>
      <family val="2"/>
    </font>
    <font>
      <sz val="10"/>
      <color indexed="21"/>
      <name val="Arial Cyr"/>
      <family val="2"/>
    </font>
    <font>
      <sz val="10"/>
      <color indexed="60"/>
      <name val="Arial Cyr"/>
      <family val="2"/>
    </font>
    <font>
      <sz val="10"/>
      <name val="Tahoma"/>
      <family val="2"/>
    </font>
    <font>
      <sz val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2" xfId="0" applyFill="1" applyBorder="1" applyAlignment="1">
      <alignment/>
    </xf>
    <xf numFmtId="0" fontId="0" fillId="10" borderId="3" xfId="0" applyFill="1" applyBorder="1" applyAlignment="1">
      <alignment/>
    </xf>
    <xf numFmtId="0" fontId="0" fillId="11" borderId="3" xfId="0" applyFill="1" applyBorder="1" applyAlignment="1">
      <alignment/>
    </xf>
    <xf numFmtId="0" fontId="0" fillId="12" borderId="3" xfId="0" applyFill="1" applyBorder="1" applyAlignment="1">
      <alignment/>
    </xf>
    <xf numFmtId="0" fontId="0" fillId="13" borderId="3" xfId="0" applyFill="1" applyBorder="1" applyAlignment="1">
      <alignment/>
    </xf>
    <xf numFmtId="0" fontId="0" fillId="14" borderId="3" xfId="0" applyFill="1" applyBorder="1" applyAlignment="1">
      <alignment/>
    </xf>
    <xf numFmtId="0" fontId="0" fillId="11" borderId="4" xfId="0" applyFill="1" applyBorder="1" applyAlignment="1">
      <alignment/>
    </xf>
    <xf numFmtId="0" fontId="0" fillId="15" borderId="3" xfId="0" applyFill="1" applyBorder="1" applyAlignment="1">
      <alignment/>
    </xf>
    <xf numFmtId="0" fontId="2" fillId="0" borderId="5" xfId="0" applyFont="1" applyBorder="1" applyAlignment="1">
      <alignment/>
    </xf>
    <xf numFmtId="0" fontId="0" fillId="9" borderId="6" xfId="0" applyFill="1" applyBorder="1" applyAlignment="1">
      <alignment/>
    </xf>
    <xf numFmtId="0" fontId="0" fillId="11" borderId="7" xfId="0" applyFill="1" applyBorder="1" applyAlignment="1">
      <alignment/>
    </xf>
    <xf numFmtId="0" fontId="0" fillId="12" borderId="7" xfId="0" applyFill="1" applyBorder="1" applyAlignment="1">
      <alignment/>
    </xf>
    <xf numFmtId="0" fontId="0" fillId="13" borderId="7" xfId="0" applyFill="1" applyBorder="1" applyAlignment="1">
      <alignment/>
    </xf>
    <xf numFmtId="0" fontId="0" fillId="14" borderId="7" xfId="0" applyFill="1" applyBorder="1" applyAlignment="1">
      <alignment/>
    </xf>
    <xf numFmtId="0" fontId="0" fillId="15" borderId="7" xfId="0" applyFill="1" applyBorder="1" applyAlignment="1">
      <alignment/>
    </xf>
    <xf numFmtId="0" fontId="2" fillId="0" borderId="8" xfId="0" applyFont="1" applyBorder="1" applyAlignment="1">
      <alignment/>
    </xf>
    <xf numFmtId="0" fontId="0" fillId="12" borderId="9" xfId="0" applyFill="1" applyBorder="1" applyAlignment="1">
      <alignment/>
    </xf>
    <xf numFmtId="0" fontId="0" fillId="13" borderId="9" xfId="0" applyFill="1" applyBorder="1" applyAlignment="1">
      <alignment/>
    </xf>
    <xf numFmtId="0" fontId="0" fillId="14" borderId="9" xfId="0" applyFill="1" applyBorder="1" applyAlignment="1">
      <alignment/>
    </xf>
    <xf numFmtId="0" fontId="0" fillId="15" borderId="9" xfId="0" applyFill="1" applyBorder="1" applyAlignment="1">
      <alignment/>
    </xf>
    <xf numFmtId="0" fontId="2" fillId="0" borderId="10" xfId="0" applyFont="1" applyBorder="1" applyAlignment="1">
      <alignment/>
    </xf>
    <xf numFmtId="0" fontId="0" fillId="16" borderId="1" xfId="0" applyFill="1" applyBorder="1" applyAlignment="1">
      <alignment/>
    </xf>
    <xf numFmtId="0" fontId="0" fillId="17" borderId="1" xfId="0" applyFill="1" applyBorder="1" applyAlignment="1">
      <alignment/>
    </xf>
    <xf numFmtId="0" fontId="3" fillId="18" borderId="3" xfId="0" applyFont="1" applyFill="1" applyBorder="1" applyAlignment="1">
      <alignment/>
    </xf>
    <xf numFmtId="0" fontId="6" fillId="19" borderId="5" xfId="0" applyFont="1" applyFill="1" applyBorder="1" applyAlignment="1">
      <alignment/>
    </xf>
    <xf numFmtId="0" fontId="3" fillId="18" borderId="7" xfId="0" applyFont="1" applyFill="1" applyBorder="1" applyAlignment="1">
      <alignment/>
    </xf>
    <xf numFmtId="0" fontId="6" fillId="19" borderId="8" xfId="0" applyFont="1" applyFill="1" applyBorder="1" applyAlignment="1">
      <alignment/>
    </xf>
    <xf numFmtId="0" fontId="3" fillId="18" borderId="9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11" fillId="20" borderId="1" xfId="0" applyFont="1" applyFill="1" applyBorder="1" applyAlignment="1">
      <alignment horizontal="center" vertical="center"/>
    </xf>
    <xf numFmtId="0" fontId="12" fillId="21" borderId="1" xfId="0" applyFont="1" applyFill="1" applyBorder="1" applyAlignment="1">
      <alignment horizontal="center" vertical="center"/>
    </xf>
    <xf numFmtId="0" fontId="11" fillId="22" borderId="3" xfId="0" applyFont="1" applyFill="1" applyBorder="1" applyAlignment="1">
      <alignment/>
    </xf>
    <xf numFmtId="0" fontId="12" fillId="15" borderId="3" xfId="0" applyFont="1" applyFill="1" applyBorder="1" applyAlignment="1">
      <alignment/>
    </xf>
    <xf numFmtId="0" fontId="11" fillId="10" borderId="3" xfId="0" applyFont="1" applyFill="1" applyBorder="1" applyAlignment="1">
      <alignment/>
    </xf>
    <xf numFmtId="0" fontId="12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2" fillId="22" borderId="3" xfId="0" applyFont="1" applyFill="1" applyBorder="1" applyAlignment="1">
      <alignment/>
    </xf>
    <xf numFmtId="0" fontId="12" fillId="9" borderId="3" xfId="0" applyFont="1" applyFill="1" applyBorder="1" applyAlignment="1">
      <alignment/>
    </xf>
    <xf numFmtId="0" fontId="12" fillId="15" borderId="7" xfId="0" applyFont="1" applyFill="1" applyBorder="1" applyAlignment="1">
      <alignment/>
    </xf>
    <xf numFmtId="0" fontId="11" fillId="10" borderId="7" xfId="0" applyFont="1" applyFill="1" applyBorder="1" applyAlignment="1">
      <alignment/>
    </xf>
    <xf numFmtId="0" fontId="12" fillId="0" borderId="7" xfId="0" applyFont="1" applyBorder="1" applyAlignment="1">
      <alignment/>
    </xf>
    <xf numFmtId="0" fontId="11" fillId="0" borderId="7" xfId="0" applyFont="1" applyBorder="1" applyAlignment="1">
      <alignment/>
    </xf>
    <xf numFmtId="0" fontId="12" fillId="22" borderId="7" xfId="0" applyFont="1" applyFill="1" applyBorder="1" applyAlignment="1">
      <alignment/>
    </xf>
    <xf numFmtId="0" fontId="12" fillId="9" borderId="7" xfId="0" applyFont="1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0" xfId="0" applyFill="1" applyAlignment="1">
      <alignment/>
    </xf>
    <xf numFmtId="0" fontId="0" fillId="7" borderId="14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5" xfId="0" applyFill="1" applyBorder="1" applyAlignment="1">
      <alignment/>
    </xf>
    <xf numFmtId="0" fontId="14" fillId="2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21" borderId="2" xfId="0" applyFill="1" applyBorder="1" applyAlignment="1">
      <alignment horizontal="center" vertical="center"/>
    </xf>
    <xf numFmtId="0" fontId="0" fillId="21" borderId="3" xfId="0" applyFill="1" applyBorder="1" applyAlignment="1">
      <alignment horizontal="center" vertical="center"/>
    </xf>
    <xf numFmtId="0" fontId="0" fillId="21" borderId="5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13" fillId="10" borderId="21" xfId="0" applyFont="1" applyFill="1" applyBorder="1" applyAlignment="1">
      <alignment horizontal="center" vertical="center"/>
    </xf>
    <xf numFmtId="0" fontId="13" fillId="10" borderId="22" xfId="0" applyFont="1" applyFill="1" applyBorder="1" applyAlignment="1">
      <alignment horizontal="center" vertical="center"/>
    </xf>
    <xf numFmtId="0" fontId="13" fillId="10" borderId="23" xfId="0" applyFont="1" applyFill="1" applyBorder="1" applyAlignment="1">
      <alignment horizontal="center" vertical="center"/>
    </xf>
    <xf numFmtId="0" fontId="13" fillId="23" borderId="21" xfId="0" applyFont="1" applyFill="1" applyBorder="1" applyAlignment="1">
      <alignment horizontal="center" vertical="center"/>
    </xf>
    <xf numFmtId="0" fontId="13" fillId="23" borderId="22" xfId="0" applyFont="1" applyFill="1" applyBorder="1" applyAlignment="1">
      <alignment horizontal="center" vertical="center"/>
    </xf>
    <xf numFmtId="0" fontId="13" fillId="23" borderId="23" xfId="0" applyFont="1" applyFill="1" applyBorder="1" applyAlignment="1">
      <alignment horizontal="center" vertical="center"/>
    </xf>
    <xf numFmtId="0" fontId="13" fillId="14" borderId="21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13" fillId="14" borderId="23" xfId="0" applyFont="1" applyFill="1" applyBorder="1" applyAlignment="1">
      <alignment horizontal="center" vertical="center"/>
    </xf>
    <xf numFmtId="0" fontId="0" fillId="21" borderId="0" xfId="0" applyFill="1" applyAlignment="1">
      <alignment/>
    </xf>
    <xf numFmtId="0" fontId="14" fillId="15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4" fillId="14" borderId="1" xfId="0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17" fillId="0" borderId="3" xfId="0" applyFont="1" applyBorder="1" applyAlignment="1">
      <alignment/>
    </xf>
    <xf numFmtId="0" fontId="2" fillId="0" borderId="3" xfId="0" applyFont="1" applyBorder="1" applyAlignment="1">
      <alignment/>
    </xf>
    <xf numFmtId="1" fontId="2" fillId="0" borderId="3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" fontId="18" fillId="0" borderId="3" xfId="0" applyNumberFormat="1" applyFont="1" applyBorder="1" applyAlignment="1">
      <alignment/>
    </xf>
    <xf numFmtId="1" fontId="19" fillId="0" borderId="4" xfId="0" applyNumberFormat="1" applyFont="1" applyBorder="1" applyAlignment="1">
      <alignment/>
    </xf>
    <xf numFmtId="1" fontId="19" fillId="0" borderId="3" xfId="0" applyNumberFormat="1" applyFont="1" applyBorder="1" applyAlignment="1">
      <alignment/>
    </xf>
    <xf numFmtId="1" fontId="19" fillId="0" borderId="24" xfId="0" applyNumberFormat="1" applyFont="1" applyBorder="1" applyAlignment="1">
      <alignment/>
    </xf>
    <xf numFmtId="0" fontId="16" fillId="0" borderId="7" xfId="0" applyFont="1" applyBorder="1" applyAlignment="1">
      <alignment/>
    </xf>
    <xf numFmtId="0" fontId="17" fillId="0" borderId="7" xfId="0" applyFont="1" applyBorder="1" applyAlignment="1">
      <alignment/>
    </xf>
    <xf numFmtId="0" fontId="2" fillId="0" borderId="7" xfId="0" applyFont="1" applyBorder="1" applyAlignment="1">
      <alignment/>
    </xf>
    <xf numFmtId="1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" fontId="18" fillId="0" borderId="7" xfId="0" applyNumberFormat="1" applyFont="1" applyBorder="1" applyAlignment="1">
      <alignment/>
    </xf>
    <xf numFmtId="1" fontId="19" fillId="0" borderId="7" xfId="0" applyNumberFormat="1" applyFont="1" applyBorder="1" applyAlignment="1">
      <alignment/>
    </xf>
    <xf numFmtId="0" fontId="14" fillId="20" borderId="1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1" fontId="20" fillId="0" borderId="3" xfId="0" applyNumberFormat="1" applyFont="1" applyBorder="1" applyAlignment="1">
      <alignment/>
    </xf>
    <xf numFmtId="1" fontId="2" fillId="0" borderId="3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Лист1!$A$1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Лист1!$A$2:$A$17</c:f>
              <c:numCache>
                <c:ptCount val="16"/>
                <c:pt idx="0">
                  <c:v>200</c:v>
                </c:pt>
                <c:pt idx="1">
                  <c:v>256</c:v>
                </c:pt>
                <c:pt idx="2">
                  <c:v>326</c:v>
                </c:pt>
                <c:pt idx="3">
                  <c:v>396</c:v>
                </c:pt>
                <c:pt idx="4">
                  <c:v>466</c:v>
                </c:pt>
                <c:pt idx="5">
                  <c:v>536</c:v>
                </c:pt>
                <c:pt idx="6">
                  <c:v>606</c:v>
                </c:pt>
                <c:pt idx="7">
                  <c:v>676</c:v>
                </c:pt>
                <c:pt idx="8">
                  <c:v>746</c:v>
                </c:pt>
                <c:pt idx="9">
                  <c:v>816</c:v>
                </c:pt>
                <c:pt idx="10">
                  <c:v>886</c:v>
                </c:pt>
                <c:pt idx="11">
                  <c:v>956</c:v>
                </c:pt>
                <c:pt idx="12">
                  <c:v>1026</c:v>
                </c:pt>
                <c:pt idx="13">
                  <c:v>1096</c:v>
                </c:pt>
                <c:pt idx="14">
                  <c:v>1166</c:v>
                </c:pt>
                <c:pt idx="15">
                  <c:v>1236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Лист1!$B$1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Лист1!$B$2:$B$17</c:f>
              <c:numCache>
                <c:ptCount val="1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Лист1!$C$1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Лист1!$C$2:$C$17</c:f>
              <c:numCache>
                <c:ptCount val="1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>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Лист1!$F$2:$F$17</c:f>
              <c:numCache>
                <c:ptCount val="16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Лист1!$I$1</c:f>
              <c:strCache>
                <c:ptCount val="1"/>
                <c:pt idx="0">
                  <c:v>Y=E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Лист1!$I$2:$I$17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Лист1!$L$1</c:f>
              <c:strCache>
                <c:ptCount val="1"/>
                <c:pt idx="0">
                  <c:v>C+I+G+Xn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Лист1!$L$2:$L$17</c:f>
              <c:numCache>
                <c:ptCount val="16"/>
                <c:pt idx="0">
                  <c:v>290</c:v>
                </c:pt>
                <c:pt idx="1">
                  <c:v>346</c:v>
                </c:pt>
                <c:pt idx="2">
                  <c:v>416</c:v>
                </c:pt>
                <c:pt idx="3">
                  <c:v>486</c:v>
                </c:pt>
                <c:pt idx="4">
                  <c:v>556</c:v>
                </c:pt>
                <c:pt idx="5">
                  <c:v>626</c:v>
                </c:pt>
                <c:pt idx="6">
                  <c:v>696</c:v>
                </c:pt>
                <c:pt idx="7">
                  <c:v>766</c:v>
                </c:pt>
                <c:pt idx="8">
                  <c:v>836</c:v>
                </c:pt>
                <c:pt idx="9">
                  <c:v>906</c:v>
                </c:pt>
                <c:pt idx="10">
                  <c:v>976</c:v>
                </c:pt>
                <c:pt idx="11">
                  <c:v>1046</c:v>
                </c:pt>
                <c:pt idx="12">
                  <c:v>1116</c:v>
                </c:pt>
                <c:pt idx="13">
                  <c:v>1186</c:v>
                </c:pt>
                <c:pt idx="14">
                  <c:v>1256</c:v>
                </c:pt>
                <c:pt idx="15">
                  <c:v>1326</c:v>
                </c:pt>
              </c:numCache>
            </c:numRef>
          </c:val>
          <c:smooth val="0"/>
        </c:ser>
        <c:axId val="21964846"/>
        <c:axId val="63465887"/>
      </c:lineChart>
      <c:catAx>
        <c:axId val="21964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65887"/>
        <c:crosses val="autoZero"/>
        <c:auto val="1"/>
        <c:lblOffset val="100"/>
        <c:noMultiLvlLbl val="0"/>
      </c:catAx>
      <c:valAx>
        <c:axId val="63465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64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Лист5!$A$2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Лист5!$G$3:$G$18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Лист5!$A$3:$A$18</c:f>
              <c:numCache>
                <c:ptCount val="16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  <c:pt idx="11">
                  <c:v>160</c:v>
                </c:pt>
                <c:pt idx="12">
                  <c:v>170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Лист5!$B$2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Лист5!$G$3:$G$18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Лист5!$B$3:$B$18</c:f>
              <c:numCache>
                <c:ptCount val="16"/>
                <c:pt idx="0">
                  <c:v>20</c:v>
                </c:pt>
                <c:pt idx="1">
                  <c:v>35</c:v>
                </c:pt>
                <c:pt idx="2">
                  <c:v>50</c:v>
                </c:pt>
                <c:pt idx="3">
                  <c:v>65</c:v>
                </c:pt>
                <c:pt idx="4">
                  <c:v>80</c:v>
                </c:pt>
                <c:pt idx="5">
                  <c:v>95</c:v>
                </c:pt>
                <c:pt idx="6">
                  <c:v>110</c:v>
                </c:pt>
                <c:pt idx="7">
                  <c:v>125</c:v>
                </c:pt>
                <c:pt idx="8">
                  <c:v>140</c:v>
                </c:pt>
                <c:pt idx="9">
                  <c:v>155</c:v>
                </c:pt>
                <c:pt idx="10">
                  <c:v>170</c:v>
                </c:pt>
                <c:pt idx="11">
                  <c:v>185</c:v>
                </c:pt>
                <c:pt idx="12">
                  <c:v>200</c:v>
                </c:pt>
                <c:pt idx="13">
                  <c:v>215</c:v>
                </c:pt>
                <c:pt idx="14">
                  <c:v>230</c:v>
                </c:pt>
                <c:pt idx="15">
                  <c:v>245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Лист5!$D$2</c:f>
              <c:strCache>
                <c:ptCount val="1"/>
                <c:pt idx="0">
                  <c:v>G*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Лист5!$G$3:$G$18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Лист5!$D$3:$D$18</c:f>
              <c:numCache>
                <c:ptCount val="16"/>
                <c:pt idx="0">
                  <c:v>38.5</c:v>
                </c:pt>
                <c:pt idx="1">
                  <c:v>46.2</c:v>
                </c:pt>
                <c:pt idx="2">
                  <c:v>53.9</c:v>
                </c:pt>
                <c:pt idx="3">
                  <c:v>61.6</c:v>
                </c:pt>
                <c:pt idx="4">
                  <c:v>69.3</c:v>
                </c:pt>
                <c:pt idx="5">
                  <c:v>77</c:v>
                </c:pt>
                <c:pt idx="6">
                  <c:v>84.7</c:v>
                </c:pt>
                <c:pt idx="7">
                  <c:v>92.4</c:v>
                </c:pt>
                <c:pt idx="8">
                  <c:v>100.1</c:v>
                </c:pt>
                <c:pt idx="9">
                  <c:v>107.8</c:v>
                </c:pt>
                <c:pt idx="10">
                  <c:v>115.5</c:v>
                </c:pt>
                <c:pt idx="11">
                  <c:v>123.2</c:v>
                </c:pt>
                <c:pt idx="12">
                  <c:v>130.9</c:v>
                </c:pt>
                <c:pt idx="13">
                  <c:v>138.6</c:v>
                </c:pt>
                <c:pt idx="14">
                  <c:v>146.3</c:v>
                </c:pt>
                <c:pt idx="15">
                  <c:v>154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Лист5!$E$2</c:f>
              <c:strCache>
                <c:ptCount val="1"/>
                <c:pt idx="0">
                  <c:v>T*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Лист5!$G$3:$G$18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Лист5!$E$3:$E$18</c:f>
              <c:numCache>
                <c:ptCount val="16"/>
                <c:pt idx="0">
                  <c:v>24.6</c:v>
                </c:pt>
                <c:pt idx="1">
                  <c:v>43.05</c:v>
                </c:pt>
                <c:pt idx="2">
                  <c:v>61.5</c:v>
                </c:pt>
                <c:pt idx="3">
                  <c:v>79.95</c:v>
                </c:pt>
                <c:pt idx="4">
                  <c:v>98.4</c:v>
                </c:pt>
                <c:pt idx="5">
                  <c:v>116.85</c:v>
                </c:pt>
                <c:pt idx="6">
                  <c:v>135.3</c:v>
                </c:pt>
                <c:pt idx="7">
                  <c:v>153.75</c:v>
                </c:pt>
                <c:pt idx="8">
                  <c:v>172.2</c:v>
                </c:pt>
                <c:pt idx="9">
                  <c:v>190.65</c:v>
                </c:pt>
                <c:pt idx="10">
                  <c:v>209.1</c:v>
                </c:pt>
                <c:pt idx="11">
                  <c:v>227.55</c:v>
                </c:pt>
                <c:pt idx="12">
                  <c:v>246</c:v>
                </c:pt>
                <c:pt idx="13">
                  <c:v>264.45</c:v>
                </c:pt>
                <c:pt idx="14">
                  <c:v>282.9</c:v>
                </c:pt>
                <c:pt idx="15">
                  <c:v>301.35</c:v>
                </c:pt>
              </c:numCache>
            </c:numRef>
          </c:val>
          <c:smooth val="0"/>
        </c:ser>
        <c:axId val="3381864"/>
        <c:axId val="30436777"/>
      </c:lineChart>
      <c:catAx>
        <c:axId val="3381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36777"/>
        <c:crosses val="autoZero"/>
        <c:auto val="1"/>
        <c:lblOffset val="100"/>
        <c:noMultiLvlLbl val="0"/>
      </c:catAx>
      <c:valAx>
        <c:axId val="30436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BDEF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1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Лист3!$B$2</c:f>
              <c:strCache>
                <c:ptCount val="1"/>
                <c:pt idx="0">
                  <c:v>Y=E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Лист3!$B$3:$B$18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Лист3!$K$21</c:f>
              <c:strCache>
                <c:ptCount val="1"/>
                <c:pt idx="0">
                  <c:v>C+I+G+Xn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Лист3!$K$22:$K$37</c:f>
              <c:numCache>
                <c:ptCount val="16"/>
                <c:pt idx="0">
                  <c:v>276</c:v>
                </c:pt>
                <c:pt idx="1">
                  <c:v>346</c:v>
                </c:pt>
                <c:pt idx="2">
                  <c:v>416</c:v>
                </c:pt>
                <c:pt idx="3">
                  <c:v>486</c:v>
                </c:pt>
                <c:pt idx="4">
                  <c:v>556</c:v>
                </c:pt>
                <c:pt idx="5">
                  <c:v>626</c:v>
                </c:pt>
                <c:pt idx="6">
                  <c:v>696</c:v>
                </c:pt>
                <c:pt idx="7">
                  <c:v>766</c:v>
                </c:pt>
                <c:pt idx="8">
                  <c:v>836</c:v>
                </c:pt>
                <c:pt idx="9">
                  <c:v>906</c:v>
                </c:pt>
                <c:pt idx="10">
                  <c:v>976</c:v>
                </c:pt>
                <c:pt idx="11">
                  <c:v>1046</c:v>
                </c:pt>
                <c:pt idx="12">
                  <c:v>1116</c:v>
                </c:pt>
                <c:pt idx="13">
                  <c:v>1186</c:v>
                </c:pt>
                <c:pt idx="14">
                  <c:v>1256</c:v>
                </c:pt>
                <c:pt idx="15">
                  <c:v>1326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Лист3!$N$21</c:f>
              <c:strCache>
                <c:ptCount val="1"/>
                <c:pt idx="0">
                  <c:v>C+I*+G+Xn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Лист3!$N$22:$N$37</c:f>
              <c:numCache>
                <c:ptCount val="16"/>
                <c:pt idx="0">
                  <c:v>276</c:v>
                </c:pt>
                <c:pt idx="1">
                  <c:v>351</c:v>
                </c:pt>
                <c:pt idx="2">
                  <c:v>426</c:v>
                </c:pt>
                <c:pt idx="3">
                  <c:v>501</c:v>
                </c:pt>
                <c:pt idx="4">
                  <c:v>576</c:v>
                </c:pt>
                <c:pt idx="5">
                  <c:v>651</c:v>
                </c:pt>
                <c:pt idx="6">
                  <c:v>726</c:v>
                </c:pt>
                <c:pt idx="7">
                  <c:v>801</c:v>
                </c:pt>
                <c:pt idx="8">
                  <c:v>876</c:v>
                </c:pt>
                <c:pt idx="9">
                  <c:v>951</c:v>
                </c:pt>
                <c:pt idx="10">
                  <c:v>1026</c:v>
                </c:pt>
                <c:pt idx="11">
                  <c:v>1101</c:v>
                </c:pt>
                <c:pt idx="12">
                  <c:v>1176</c:v>
                </c:pt>
                <c:pt idx="13">
                  <c:v>1251</c:v>
                </c:pt>
                <c:pt idx="14">
                  <c:v>1326</c:v>
                </c:pt>
                <c:pt idx="15">
                  <c:v>1401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Лист3!$O$21</c:f>
              <c:strCache>
                <c:ptCount val="1"/>
                <c:pt idx="0">
                  <c:v>C+I+G*+Xn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Лист3!$O$22:$O$37</c:f>
              <c:numCache>
                <c:ptCount val="16"/>
                <c:pt idx="0">
                  <c:v>276</c:v>
                </c:pt>
                <c:pt idx="1">
                  <c:v>356</c:v>
                </c:pt>
                <c:pt idx="2">
                  <c:v>436</c:v>
                </c:pt>
                <c:pt idx="3">
                  <c:v>516</c:v>
                </c:pt>
                <c:pt idx="4">
                  <c:v>596</c:v>
                </c:pt>
                <c:pt idx="5">
                  <c:v>676</c:v>
                </c:pt>
                <c:pt idx="6">
                  <c:v>756</c:v>
                </c:pt>
                <c:pt idx="7">
                  <c:v>836</c:v>
                </c:pt>
                <c:pt idx="8">
                  <c:v>916</c:v>
                </c:pt>
                <c:pt idx="9">
                  <c:v>996</c:v>
                </c:pt>
                <c:pt idx="10">
                  <c:v>1076</c:v>
                </c:pt>
                <c:pt idx="11">
                  <c:v>1156</c:v>
                </c:pt>
                <c:pt idx="12">
                  <c:v>1236</c:v>
                </c:pt>
                <c:pt idx="13">
                  <c:v>1316</c:v>
                </c:pt>
                <c:pt idx="14">
                  <c:v>1396</c:v>
                </c:pt>
                <c:pt idx="15">
                  <c:v>1476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Лист3!$P$21</c:f>
              <c:strCache>
                <c:ptCount val="1"/>
                <c:pt idx="0">
                  <c:v>C*+I+G+Xn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Лист3!$P$22:$P$37</c:f>
              <c:numCache>
                <c:ptCount val="16"/>
                <c:pt idx="0">
                  <c:v>276</c:v>
                </c:pt>
                <c:pt idx="1">
                  <c:v>335.5</c:v>
                </c:pt>
                <c:pt idx="2">
                  <c:v>395</c:v>
                </c:pt>
                <c:pt idx="3">
                  <c:v>454.5</c:v>
                </c:pt>
                <c:pt idx="4">
                  <c:v>514</c:v>
                </c:pt>
                <c:pt idx="5">
                  <c:v>573.5</c:v>
                </c:pt>
                <c:pt idx="6">
                  <c:v>633</c:v>
                </c:pt>
                <c:pt idx="7">
                  <c:v>692.5</c:v>
                </c:pt>
                <c:pt idx="8">
                  <c:v>752</c:v>
                </c:pt>
                <c:pt idx="9">
                  <c:v>811.5</c:v>
                </c:pt>
                <c:pt idx="10">
                  <c:v>871</c:v>
                </c:pt>
                <c:pt idx="11">
                  <c:v>930.5</c:v>
                </c:pt>
                <c:pt idx="12">
                  <c:v>990</c:v>
                </c:pt>
                <c:pt idx="13">
                  <c:v>1049.5</c:v>
                </c:pt>
                <c:pt idx="14">
                  <c:v>1109</c:v>
                </c:pt>
                <c:pt idx="15">
                  <c:v>1168.5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Лист3!$Q$21</c:f>
              <c:strCache>
                <c:ptCount val="1"/>
                <c:pt idx="0">
                  <c:v>C+I+G+Xn*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Лист3!$Q$22:$Q$37</c:f>
              <c:numCache>
                <c:ptCount val="16"/>
                <c:pt idx="0">
                  <c:v>276</c:v>
                </c:pt>
                <c:pt idx="1">
                  <c:v>341</c:v>
                </c:pt>
                <c:pt idx="2">
                  <c:v>406</c:v>
                </c:pt>
                <c:pt idx="3">
                  <c:v>471</c:v>
                </c:pt>
                <c:pt idx="4">
                  <c:v>536</c:v>
                </c:pt>
                <c:pt idx="5">
                  <c:v>601</c:v>
                </c:pt>
                <c:pt idx="6">
                  <c:v>666</c:v>
                </c:pt>
                <c:pt idx="7">
                  <c:v>731</c:v>
                </c:pt>
                <c:pt idx="8">
                  <c:v>796</c:v>
                </c:pt>
                <c:pt idx="9">
                  <c:v>861</c:v>
                </c:pt>
                <c:pt idx="10">
                  <c:v>926</c:v>
                </c:pt>
                <c:pt idx="11">
                  <c:v>991</c:v>
                </c:pt>
                <c:pt idx="12">
                  <c:v>1056</c:v>
                </c:pt>
                <c:pt idx="13">
                  <c:v>1121</c:v>
                </c:pt>
                <c:pt idx="14">
                  <c:v>1186</c:v>
                </c:pt>
                <c:pt idx="15">
                  <c:v>1251</c:v>
                </c:pt>
              </c:numCache>
            </c:numRef>
          </c:val>
          <c:smooth val="0"/>
        </c:ser>
        <c:axId val="5495538"/>
        <c:axId val="49459843"/>
      </c:lineChart>
      <c:catAx>
        <c:axId val="549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59843"/>
        <c:crosses val="autoZero"/>
        <c:auto val="1"/>
        <c:lblOffset val="100"/>
        <c:noMultiLvlLbl val="0"/>
      </c:catAx>
      <c:valAx>
        <c:axId val="49459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5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Лист3!$B$2</c:f>
              <c:strCache>
                <c:ptCount val="1"/>
                <c:pt idx="0">
                  <c:v>Y=E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Лист3!$B$3:$B$18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Лист3!$N$2</c:f>
              <c:strCache>
                <c:ptCount val="1"/>
                <c:pt idx="0">
                  <c:v>C+I+G+Xn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Лист3!$N$3:$N$18</c:f>
              <c:numCache>
                <c:ptCount val="16"/>
                <c:pt idx="0">
                  <c:v>276</c:v>
                </c:pt>
                <c:pt idx="1">
                  <c:v>345.5</c:v>
                </c:pt>
                <c:pt idx="2">
                  <c:v>415</c:v>
                </c:pt>
                <c:pt idx="3">
                  <c:v>484.5</c:v>
                </c:pt>
                <c:pt idx="4">
                  <c:v>554</c:v>
                </c:pt>
                <c:pt idx="5">
                  <c:v>623.5</c:v>
                </c:pt>
                <c:pt idx="6">
                  <c:v>693</c:v>
                </c:pt>
                <c:pt idx="7">
                  <c:v>762.5</c:v>
                </c:pt>
                <c:pt idx="8">
                  <c:v>832</c:v>
                </c:pt>
                <c:pt idx="9">
                  <c:v>901.5</c:v>
                </c:pt>
                <c:pt idx="10">
                  <c:v>971</c:v>
                </c:pt>
                <c:pt idx="11">
                  <c:v>1040.5</c:v>
                </c:pt>
                <c:pt idx="12">
                  <c:v>1110</c:v>
                </c:pt>
                <c:pt idx="13">
                  <c:v>1179.5</c:v>
                </c:pt>
                <c:pt idx="14">
                  <c:v>1249</c:v>
                </c:pt>
                <c:pt idx="15">
                  <c:v>1318.5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Лист3!$O$2</c:f>
              <c:strCache>
                <c:ptCount val="1"/>
                <c:pt idx="0">
                  <c:v>C+I+G*+Xn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Лист3!$O$3:$O$18</c:f>
              <c:numCache>
                <c:ptCount val="16"/>
                <c:pt idx="0">
                  <c:v>264.5</c:v>
                </c:pt>
                <c:pt idx="1">
                  <c:v>331.7</c:v>
                </c:pt>
                <c:pt idx="2">
                  <c:v>398.9</c:v>
                </c:pt>
                <c:pt idx="3">
                  <c:v>466.1</c:v>
                </c:pt>
                <c:pt idx="4">
                  <c:v>533.3</c:v>
                </c:pt>
                <c:pt idx="5">
                  <c:v>600.5</c:v>
                </c:pt>
                <c:pt idx="6">
                  <c:v>667.7</c:v>
                </c:pt>
                <c:pt idx="7">
                  <c:v>734.9</c:v>
                </c:pt>
                <c:pt idx="8">
                  <c:v>802.1</c:v>
                </c:pt>
                <c:pt idx="9">
                  <c:v>869.3</c:v>
                </c:pt>
                <c:pt idx="10">
                  <c:v>936.5</c:v>
                </c:pt>
                <c:pt idx="11">
                  <c:v>1003.7</c:v>
                </c:pt>
                <c:pt idx="12">
                  <c:v>1070.9</c:v>
                </c:pt>
                <c:pt idx="13">
                  <c:v>1138.1</c:v>
                </c:pt>
                <c:pt idx="14">
                  <c:v>1205.3</c:v>
                </c:pt>
                <c:pt idx="15">
                  <c:v>1272.5</c:v>
                </c:pt>
              </c:numCache>
            </c:numRef>
          </c:val>
          <c:smooth val="0"/>
        </c:ser>
        <c:axId val="42485404"/>
        <c:axId val="46824317"/>
      </c:lineChart>
      <c:catAx>
        <c:axId val="4248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24317"/>
        <c:crosses val="autoZero"/>
        <c:auto val="1"/>
        <c:lblOffset val="100"/>
        <c:noMultiLvlLbl val="0"/>
      </c:catAx>
      <c:valAx>
        <c:axId val="46824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85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Лист3!$P$2</c:f>
              <c:strCache>
                <c:ptCount val="1"/>
                <c:pt idx="0">
                  <c:v>G+I+X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Лист3!$P$3:$P$18</c:f>
              <c:numCache>
                <c:ptCount val="16"/>
                <c:pt idx="0">
                  <c:v>250</c:v>
                </c:pt>
                <c:pt idx="1">
                  <c:v>265</c:v>
                </c:pt>
                <c:pt idx="2">
                  <c:v>280</c:v>
                </c:pt>
                <c:pt idx="3">
                  <c:v>295</c:v>
                </c:pt>
                <c:pt idx="4">
                  <c:v>310</c:v>
                </c:pt>
                <c:pt idx="5">
                  <c:v>325</c:v>
                </c:pt>
                <c:pt idx="6">
                  <c:v>340</c:v>
                </c:pt>
                <c:pt idx="7">
                  <c:v>355</c:v>
                </c:pt>
                <c:pt idx="8">
                  <c:v>370</c:v>
                </c:pt>
                <c:pt idx="9">
                  <c:v>385</c:v>
                </c:pt>
                <c:pt idx="10">
                  <c:v>400</c:v>
                </c:pt>
                <c:pt idx="11">
                  <c:v>415</c:v>
                </c:pt>
                <c:pt idx="12">
                  <c:v>430</c:v>
                </c:pt>
                <c:pt idx="13">
                  <c:v>445</c:v>
                </c:pt>
                <c:pt idx="14">
                  <c:v>460</c:v>
                </c:pt>
                <c:pt idx="15">
                  <c:v>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Лист3!$X$2</c:f>
              <c:strCache>
                <c:ptCount val="1"/>
                <c:pt idx="0">
                  <c:v>T+S+M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Лист3!$X$3:$X$18</c:f>
              <c:numCache>
                <c:ptCount val="16"/>
                <c:pt idx="0">
                  <c:v>-26</c:v>
                </c:pt>
                <c:pt idx="1">
                  <c:v>19.5</c:v>
                </c:pt>
                <c:pt idx="2">
                  <c:v>65</c:v>
                </c:pt>
                <c:pt idx="3">
                  <c:v>110.5</c:v>
                </c:pt>
                <c:pt idx="4">
                  <c:v>156</c:v>
                </c:pt>
                <c:pt idx="5">
                  <c:v>201.5</c:v>
                </c:pt>
                <c:pt idx="6">
                  <c:v>247</c:v>
                </c:pt>
                <c:pt idx="7">
                  <c:v>292.5</c:v>
                </c:pt>
                <c:pt idx="8">
                  <c:v>338</c:v>
                </c:pt>
                <c:pt idx="9">
                  <c:v>383.5</c:v>
                </c:pt>
                <c:pt idx="10">
                  <c:v>429</c:v>
                </c:pt>
                <c:pt idx="11">
                  <c:v>474.5</c:v>
                </c:pt>
                <c:pt idx="12">
                  <c:v>520</c:v>
                </c:pt>
                <c:pt idx="13">
                  <c:v>565.5</c:v>
                </c:pt>
                <c:pt idx="14">
                  <c:v>611</c:v>
                </c:pt>
                <c:pt idx="15">
                  <c:v>656.5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Лист3!$Y$2</c:f>
              <c:strCache>
                <c:ptCount val="1"/>
                <c:pt idx="0">
                  <c:v>T*+S*+M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Лист3!$A$3:$A$18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Лист3!$Y$3:$Y$18</c:f>
              <c:numCache>
                <c:ptCount val="16"/>
                <c:pt idx="0">
                  <c:v>-22.78</c:v>
                </c:pt>
                <c:pt idx="1">
                  <c:v>25.13499999999999</c:v>
                </c:pt>
                <c:pt idx="2">
                  <c:v>73.05000000000001</c:v>
                </c:pt>
                <c:pt idx="3">
                  <c:v>120.96499999999999</c:v>
                </c:pt>
                <c:pt idx="4">
                  <c:v>168.88</c:v>
                </c:pt>
                <c:pt idx="5">
                  <c:v>216.795</c:v>
                </c:pt>
                <c:pt idx="6">
                  <c:v>264.71000000000004</c:v>
                </c:pt>
                <c:pt idx="7">
                  <c:v>312.625</c:v>
                </c:pt>
                <c:pt idx="8">
                  <c:v>360.53999999999996</c:v>
                </c:pt>
                <c:pt idx="9">
                  <c:v>408.45500000000004</c:v>
                </c:pt>
                <c:pt idx="10">
                  <c:v>456.37</c:v>
                </c:pt>
                <c:pt idx="11">
                  <c:v>504.28499999999997</c:v>
                </c:pt>
                <c:pt idx="12">
                  <c:v>552.2</c:v>
                </c:pt>
                <c:pt idx="13">
                  <c:v>600.115</c:v>
                </c:pt>
                <c:pt idx="14">
                  <c:v>648.03</c:v>
                </c:pt>
                <c:pt idx="15">
                  <c:v>695.945</c:v>
                </c:pt>
              </c:numCache>
            </c:numRef>
          </c:val>
          <c:smooth val="0"/>
        </c:ser>
        <c:axId val="18765670"/>
        <c:axId val="34673303"/>
      </c:lineChart>
      <c:catAx>
        <c:axId val="1876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3303"/>
        <c:crosses val="autoZero"/>
        <c:auto val="1"/>
        <c:lblOffset val="100"/>
        <c:noMultiLvlLbl val="0"/>
      </c:catAx>
      <c:valAx>
        <c:axId val="34673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Изъятия, инъекции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6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Лист1!$G$1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Лист1!$G$2:$G$17</c:f>
              <c:numCache>
                <c:ptCount val="16"/>
                <c:pt idx="0">
                  <c:v>-200</c:v>
                </c:pt>
                <c:pt idx="1">
                  <c:v>-176</c:v>
                </c:pt>
                <c:pt idx="2">
                  <c:v>-146</c:v>
                </c:pt>
                <c:pt idx="3">
                  <c:v>-116</c:v>
                </c:pt>
                <c:pt idx="4">
                  <c:v>-86</c:v>
                </c:pt>
                <c:pt idx="5">
                  <c:v>-56</c:v>
                </c:pt>
                <c:pt idx="6">
                  <c:v>-26</c:v>
                </c:pt>
                <c:pt idx="7">
                  <c:v>4</c:v>
                </c:pt>
                <c:pt idx="8">
                  <c:v>34</c:v>
                </c:pt>
                <c:pt idx="9">
                  <c:v>64</c:v>
                </c:pt>
                <c:pt idx="10">
                  <c:v>94</c:v>
                </c:pt>
                <c:pt idx="11">
                  <c:v>124</c:v>
                </c:pt>
                <c:pt idx="12">
                  <c:v>154</c:v>
                </c:pt>
                <c:pt idx="13">
                  <c:v>184</c:v>
                </c:pt>
                <c:pt idx="14">
                  <c:v>214</c:v>
                </c:pt>
                <c:pt idx="15">
                  <c:v>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Лист1!$M$1</c:f>
              <c:strCache>
                <c:ptCount val="1"/>
                <c:pt idx="0">
                  <c:v>T+S+M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Лист1!$M$2:$M$17</c:f>
              <c:numCache>
                <c:ptCount val="16"/>
                <c:pt idx="0">
                  <c:v>-20</c:v>
                </c:pt>
                <c:pt idx="1">
                  <c:v>4</c:v>
                </c:pt>
                <c:pt idx="2">
                  <c:v>34</c:v>
                </c:pt>
                <c:pt idx="3">
                  <c:v>64</c:v>
                </c:pt>
                <c:pt idx="4">
                  <c:v>94</c:v>
                </c:pt>
                <c:pt idx="5">
                  <c:v>124</c:v>
                </c:pt>
                <c:pt idx="6">
                  <c:v>154</c:v>
                </c:pt>
                <c:pt idx="7">
                  <c:v>184</c:v>
                </c:pt>
                <c:pt idx="8">
                  <c:v>214</c:v>
                </c:pt>
                <c:pt idx="9">
                  <c:v>244</c:v>
                </c:pt>
                <c:pt idx="10">
                  <c:v>274</c:v>
                </c:pt>
                <c:pt idx="11">
                  <c:v>304</c:v>
                </c:pt>
                <c:pt idx="12">
                  <c:v>334</c:v>
                </c:pt>
                <c:pt idx="13">
                  <c:v>364</c:v>
                </c:pt>
                <c:pt idx="14">
                  <c:v>394</c:v>
                </c:pt>
                <c:pt idx="15">
                  <c:v>424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Лист1!$N$1</c:f>
              <c:strCache>
                <c:ptCount val="1"/>
                <c:pt idx="0">
                  <c:v>G+I+X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Лист1!$N$2:$N$17</c:f>
              <c:numCache>
                <c:ptCount val="16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</c:numCache>
            </c:numRef>
          </c:val>
          <c:smooth val="0"/>
        </c:ser>
        <c:axId val="34322072"/>
        <c:axId val="40463193"/>
      </c:lineChart>
      <c:catAx>
        <c:axId val="34322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63193"/>
        <c:crosses val="autoZero"/>
        <c:auto val="1"/>
        <c:lblOffset val="100"/>
        <c:noMultiLvlLbl val="0"/>
      </c:catAx>
      <c:valAx>
        <c:axId val="40463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Изъятия, инъекции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22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Лист1!$I$1</c:f>
              <c:strCache>
                <c:ptCount val="1"/>
                <c:pt idx="0">
                  <c:v>Y=E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Лист1!$I$2:$I$17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Лист1!$L$1</c:f>
              <c:strCache>
                <c:ptCount val="1"/>
                <c:pt idx="0">
                  <c:v>C+I+G+Xn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Лист1!$L$2:$L$17</c:f>
              <c:numCache>
                <c:ptCount val="16"/>
                <c:pt idx="0">
                  <c:v>290</c:v>
                </c:pt>
                <c:pt idx="1">
                  <c:v>346</c:v>
                </c:pt>
                <c:pt idx="2">
                  <c:v>416</c:v>
                </c:pt>
                <c:pt idx="3">
                  <c:v>486</c:v>
                </c:pt>
                <c:pt idx="4">
                  <c:v>556</c:v>
                </c:pt>
                <c:pt idx="5">
                  <c:v>626</c:v>
                </c:pt>
                <c:pt idx="6">
                  <c:v>696</c:v>
                </c:pt>
                <c:pt idx="7">
                  <c:v>766</c:v>
                </c:pt>
                <c:pt idx="8">
                  <c:v>836</c:v>
                </c:pt>
                <c:pt idx="9">
                  <c:v>906</c:v>
                </c:pt>
                <c:pt idx="10">
                  <c:v>976</c:v>
                </c:pt>
                <c:pt idx="11">
                  <c:v>1046</c:v>
                </c:pt>
                <c:pt idx="12">
                  <c:v>1116</c:v>
                </c:pt>
                <c:pt idx="13">
                  <c:v>1186</c:v>
                </c:pt>
                <c:pt idx="14">
                  <c:v>1256</c:v>
                </c:pt>
                <c:pt idx="15">
                  <c:v>1326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Лист1!$Q$1</c:f>
              <c:strCache>
                <c:ptCount val="1"/>
                <c:pt idx="0">
                  <c:v>C+I+G*+Xn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Лист1!$Q$2:$Q$17</c:f>
              <c:numCache>
                <c:ptCount val="16"/>
                <c:pt idx="0">
                  <c:v>278.5</c:v>
                </c:pt>
                <c:pt idx="1">
                  <c:v>334.5</c:v>
                </c:pt>
                <c:pt idx="2">
                  <c:v>404.5</c:v>
                </c:pt>
                <c:pt idx="3">
                  <c:v>474.5</c:v>
                </c:pt>
                <c:pt idx="4">
                  <c:v>544.5</c:v>
                </c:pt>
                <c:pt idx="5">
                  <c:v>614.5</c:v>
                </c:pt>
                <c:pt idx="6">
                  <c:v>684.5</c:v>
                </c:pt>
                <c:pt idx="7">
                  <c:v>754.5</c:v>
                </c:pt>
                <c:pt idx="8">
                  <c:v>824.5</c:v>
                </c:pt>
                <c:pt idx="9">
                  <c:v>894.5</c:v>
                </c:pt>
                <c:pt idx="10">
                  <c:v>964.5</c:v>
                </c:pt>
                <c:pt idx="11">
                  <c:v>1034.5</c:v>
                </c:pt>
                <c:pt idx="12">
                  <c:v>1104.5</c:v>
                </c:pt>
                <c:pt idx="13">
                  <c:v>1174.5</c:v>
                </c:pt>
                <c:pt idx="14">
                  <c:v>1244.5</c:v>
                </c:pt>
                <c:pt idx="15">
                  <c:v>1314.5</c:v>
                </c:pt>
              </c:numCache>
            </c:numRef>
          </c:val>
          <c:smooth val="0"/>
        </c:ser>
        <c:axId val="28624418"/>
        <c:axId val="56293171"/>
      </c:lineChart>
      <c:catAx>
        <c:axId val="2862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93171"/>
        <c:crosses val="autoZero"/>
        <c:auto val="1"/>
        <c:lblOffset val="100"/>
        <c:noMultiLvlLbl val="0"/>
      </c:catAx>
      <c:valAx>
        <c:axId val="56293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24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T+S+M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Лист1!$M$2:$M$17</c:f>
              <c:numCache>
                <c:ptCount val="16"/>
                <c:pt idx="0">
                  <c:v>-20</c:v>
                </c:pt>
                <c:pt idx="1">
                  <c:v>4</c:v>
                </c:pt>
                <c:pt idx="2">
                  <c:v>34</c:v>
                </c:pt>
                <c:pt idx="3">
                  <c:v>64</c:v>
                </c:pt>
                <c:pt idx="4">
                  <c:v>94</c:v>
                </c:pt>
                <c:pt idx="5">
                  <c:v>124</c:v>
                </c:pt>
                <c:pt idx="6">
                  <c:v>154</c:v>
                </c:pt>
                <c:pt idx="7">
                  <c:v>184</c:v>
                </c:pt>
                <c:pt idx="8">
                  <c:v>214</c:v>
                </c:pt>
                <c:pt idx="9">
                  <c:v>244</c:v>
                </c:pt>
                <c:pt idx="10">
                  <c:v>274</c:v>
                </c:pt>
                <c:pt idx="11">
                  <c:v>304</c:v>
                </c:pt>
                <c:pt idx="12">
                  <c:v>334</c:v>
                </c:pt>
                <c:pt idx="13">
                  <c:v>364</c:v>
                </c:pt>
                <c:pt idx="14">
                  <c:v>394</c:v>
                </c:pt>
                <c:pt idx="15">
                  <c:v>424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G+I+X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Лист1!$N$2:$N$17</c:f>
              <c:numCache>
                <c:ptCount val="16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Лист1!$T$1</c:f>
              <c:strCache>
                <c:ptCount val="1"/>
                <c:pt idx="0">
                  <c:v>G*+I+X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Лист1!$T$2:$T$17</c:f>
              <c:numCache>
                <c:ptCount val="16"/>
                <c:pt idx="0">
                  <c:v>238.5</c:v>
                </c:pt>
                <c:pt idx="1">
                  <c:v>238.5</c:v>
                </c:pt>
                <c:pt idx="2">
                  <c:v>238.5</c:v>
                </c:pt>
                <c:pt idx="3">
                  <c:v>238.5</c:v>
                </c:pt>
                <c:pt idx="4">
                  <c:v>238.5</c:v>
                </c:pt>
                <c:pt idx="5">
                  <c:v>238.5</c:v>
                </c:pt>
                <c:pt idx="6">
                  <c:v>238.5</c:v>
                </c:pt>
                <c:pt idx="7">
                  <c:v>238.5</c:v>
                </c:pt>
                <c:pt idx="8">
                  <c:v>238.5</c:v>
                </c:pt>
                <c:pt idx="9">
                  <c:v>238.5</c:v>
                </c:pt>
                <c:pt idx="10">
                  <c:v>238.5</c:v>
                </c:pt>
                <c:pt idx="11">
                  <c:v>238.5</c:v>
                </c:pt>
                <c:pt idx="12">
                  <c:v>238.5</c:v>
                </c:pt>
                <c:pt idx="13">
                  <c:v>238.5</c:v>
                </c:pt>
                <c:pt idx="14">
                  <c:v>238.5</c:v>
                </c:pt>
                <c:pt idx="15">
                  <c:v>238.5</c:v>
                </c:pt>
              </c:numCache>
            </c:numRef>
          </c:val>
          <c:smooth val="0"/>
        </c:ser>
        <c:axId val="36876492"/>
        <c:axId val="63452973"/>
      </c:lineChart>
      <c:catAx>
        <c:axId val="3687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2973"/>
        <c:crosses val="autoZero"/>
        <c:auto val="1"/>
        <c:lblOffset val="100"/>
        <c:noMultiLvlLbl val="0"/>
      </c:catAx>
      <c:valAx>
        <c:axId val="63452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Изъятия, инъекции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7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Лист1!$I$1</c:f>
              <c:strCache>
                <c:ptCount val="1"/>
                <c:pt idx="0">
                  <c:v>Y=E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Лист1!$I$2:$I$17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Лист1!$L$1</c:f>
              <c:strCache>
                <c:ptCount val="1"/>
                <c:pt idx="0">
                  <c:v>C+I+G+Xn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Лист1!$L$2:$L$17</c:f>
              <c:numCache>
                <c:ptCount val="16"/>
                <c:pt idx="0">
                  <c:v>290</c:v>
                </c:pt>
                <c:pt idx="1">
                  <c:v>346</c:v>
                </c:pt>
                <c:pt idx="2">
                  <c:v>416</c:v>
                </c:pt>
                <c:pt idx="3">
                  <c:v>486</c:v>
                </c:pt>
                <c:pt idx="4">
                  <c:v>556</c:v>
                </c:pt>
                <c:pt idx="5">
                  <c:v>626</c:v>
                </c:pt>
                <c:pt idx="6">
                  <c:v>696</c:v>
                </c:pt>
                <c:pt idx="7">
                  <c:v>766</c:v>
                </c:pt>
                <c:pt idx="8">
                  <c:v>836</c:v>
                </c:pt>
                <c:pt idx="9">
                  <c:v>906</c:v>
                </c:pt>
                <c:pt idx="10">
                  <c:v>976</c:v>
                </c:pt>
                <c:pt idx="11">
                  <c:v>1046</c:v>
                </c:pt>
                <c:pt idx="12">
                  <c:v>1116</c:v>
                </c:pt>
                <c:pt idx="13">
                  <c:v>1186</c:v>
                </c:pt>
                <c:pt idx="14">
                  <c:v>1256</c:v>
                </c:pt>
                <c:pt idx="15">
                  <c:v>1326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Лист1!$W$1</c:f>
              <c:strCache>
                <c:ptCount val="1"/>
                <c:pt idx="0">
                  <c:v>C*+I+G+Xn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Лист1!$W$2:$W$17</c:f>
              <c:numCache>
                <c:ptCount val="16"/>
                <c:pt idx="0">
                  <c:v>290</c:v>
                </c:pt>
                <c:pt idx="1">
                  <c:v>342.78</c:v>
                </c:pt>
                <c:pt idx="2">
                  <c:v>412.78</c:v>
                </c:pt>
                <c:pt idx="3">
                  <c:v>482.78</c:v>
                </c:pt>
                <c:pt idx="4">
                  <c:v>552.78</c:v>
                </c:pt>
                <c:pt idx="5">
                  <c:v>622.78</c:v>
                </c:pt>
                <c:pt idx="6">
                  <c:v>692.78</c:v>
                </c:pt>
                <c:pt idx="7">
                  <c:v>762.78</c:v>
                </c:pt>
                <c:pt idx="8">
                  <c:v>832.78</c:v>
                </c:pt>
                <c:pt idx="9">
                  <c:v>902.78</c:v>
                </c:pt>
                <c:pt idx="10">
                  <c:v>972.78</c:v>
                </c:pt>
                <c:pt idx="11">
                  <c:v>1042.78</c:v>
                </c:pt>
                <c:pt idx="12">
                  <c:v>1112.78</c:v>
                </c:pt>
                <c:pt idx="13">
                  <c:v>1182.78</c:v>
                </c:pt>
                <c:pt idx="14">
                  <c:v>1252.78</c:v>
                </c:pt>
                <c:pt idx="15">
                  <c:v>1322.78</c:v>
                </c:pt>
              </c:numCache>
            </c:numRef>
          </c:val>
          <c:smooth val="0"/>
        </c:ser>
        <c:axId val="34205846"/>
        <c:axId val="39417159"/>
      </c:lineChart>
      <c:catAx>
        <c:axId val="3420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17159"/>
        <c:crosses val="autoZero"/>
        <c:auto val="1"/>
        <c:lblOffset val="100"/>
        <c:noMultiLvlLbl val="0"/>
      </c:catAx>
      <c:valAx>
        <c:axId val="39417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05846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T+S+M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Лист1!$M$2:$M$17</c:f>
              <c:numCache>
                <c:ptCount val="16"/>
                <c:pt idx="0">
                  <c:v>-20</c:v>
                </c:pt>
                <c:pt idx="1">
                  <c:v>4</c:v>
                </c:pt>
                <c:pt idx="2">
                  <c:v>34</c:v>
                </c:pt>
                <c:pt idx="3">
                  <c:v>64</c:v>
                </c:pt>
                <c:pt idx="4">
                  <c:v>94</c:v>
                </c:pt>
                <c:pt idx="5">
                  <c:v>124</c:v>
                </c:pt>
                <c:pt idx="6">
                  <c:v>154</c:v>
                </c:pt>
                <c:pt idx="7">
                  <c:v>184</c:v>
                </c:pt>
                <c:pt idx="8">
                  <c:v>214</c:v>
                </c:pt>
                <c:pt idx="9">
                  <c:v>244</c:v>
                </c:pt>
                <c:pt idx="10">
                  <c:v>274</c:v>
                </c:pt>
                <c:pt idx="11">
                  <c:v>304</c:v>
                </c:pt>
                <c:pt idx="12">
                  <c:v>334</c:v>
                </c:pt>
                <c:pt idx="13">
                  <c:v>364</c:v>
                </c:pt>
                <c:pt idx="14">
                  <c:v>394</c:v>
                </c:pt>
                <c:pt idx="15">
                  <c:v>424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G+I+X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Лист1!$N$2:$N$17</c:f>
              <c:numCache>
                <c:ptCount val="16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Лист1!$S$1</c:f>
              <c:strCache>
                <c:ptCount val="1"/>
                <c:pt idx="0">
                  <c:v>T*+S+M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Лист1!$S$2:$S$17</c:f>
              <c:numCache>
                <c:ptCount val="16"/>
                <c:pt idx="0">
                  <c:v>-15.400000000000006</c:v>
                </c:pt>
                <c:pt idx="1">
                  <c:v>7.219999999999999</c:v>
                </c:pt>
                <c:pt idx="2">
                  <c:v>37.22</c:v>
                </c:pt>
                <c:pt idx="3">
                  <c:v>67.22</c:v>
                </c:pt>
                <c:pt idx="4">
                  <c:v>97.22</c:v>
                </c:pt>
                <c:pt idx="5">
                  <c:v>127.21999999999997</c:v>
                </c:pt>
                <c:pt idx="6">
                  <c:v>157.21999999999997</c:v>
                </c:pt>
                <c:pt idx="7">
                  <c:v>187.21999999999997</c:v>
                </c:pt>
                <c:pt idx="8">
                  <c:v>217.21999999999997</c:v>
                </c:pt>
                <c:pt idx="9">
                  <c:v>247.22</c:v>
                </c:pt>
                <c:pt idx="10">
                  <c:v>277.22</c:v>
                </c:pt>
                <c:pt idx="11">
                  <c:v>307.22</c:v>
                </c:pt>
                <c:pt idx="12">
                  <c:v>337.22</c:v>
                </c:pt>
                <c:pt idx="13">
                  <c:v>367.22</c:v>
                </c:pt>
                <c:pt idx="14">
                  <c:v>397.22</c:v>
                </c:pt>
                <c:pt idx="15">
                  <c:v>427.22</c:v>
                </c:pt>
              </c:numCache>
            </c:numRef>
          </c:val>
          <c:smooth val="0"/>
        </c:ser>
        <c:axId val="19210112"/>
        <c:axId val="38673281"/>
      </c:lineChart>
      <c:catAx>
        <c:axId val="1921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73281"/>
        <c:crosses val="autoZero"/>
        <c:auto val="1"/>
        <c:lblOffset val="100"/>
        <c:noMultiLvlLbl val="0"/>
      </c:catAx>
      <c:valAx>
        <c:axId val="38673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Изъятия, инъекции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10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Лист2!$S$3</c:f>
              <c:strCache>
                <c:ptCount val="1"/>
                <c:pt idx="0">
                  <c:v>C+I+G+Xn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Лист2!$AB$4:$AB$19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Лист2!$S$4:$S$19</c:f>
              <c:numCache>
                <c:ptCount val="16"/>
                <c:pt idx="0">
                  <c:v>276</c:v>
                </c:pt>
                <c:pt idx="1">
                  <c:v>345.5</c:v>
                </c:pt>
                <c:pt idx="2">
                  <c:v>415</c:v>
                </c:pt>
                <c:pt idx="3">
                  <c:v>484.5</c:v>
                </c:pt>
                <c:pt idx="4">
                  <c:v>554</c:v>
                </c:pt>
                <c:pt idx="5">
                  <c:v>623.5</c:v>
                </c:pt>
                <c:pt idx="6">
                  <c:v>693</c:v>
                </c:pt>
                <c:pt idx="7">
                  <c:v>762.5</c:v>
                </c:pt>
                <c:pt idx="8">
                  <c:v>832</c:v>
                </c:pt>
                <c:pt idx="9">
                  <c:v>901.5</c:v>
                </c:pt>
                <c:pt idx="10">
                  <c:v>971</c:v>
                </c:pt>
                <c:pt idx="11">
                  <c:v>1040.5</c:v>
                </c:pt>
                <c:pt idx="12">
                  <c:v>1110</c:v>
                </c:pt>
                <c:pt idx="13">
                  <c:v>1179.5</c:v>
                </c:pt>
                <c:pt idx="14">
                  <c:v>1249</c:v>
                </c:pt>
                <c:pt idx="15">
                  <c:v>1318.5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Лист2!$AB$3</c:f>
              <c:strCache>
                <c:ptCount val="1"/>
                <c:pt idx="0">
                  <c:v>Y=E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Лист2!$AB$4:$AB$19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Лист2!$AB$4:$AB$19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val>
          <c:smooth val="0"/>
        </c:ser>
        <c:axId val="12515210"/>
        <c:axId val="45528027"/>
      </c:lineChart>
      <c:catAx>
        <c:axId val="1251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28027"/>
        <c:crosses val="autoZero"/>
        <c:auto val="1"/>
        <c:lblOffset val="100"/>
        <c:noMultiLvlLbl val="0"/>
      </c:catAx>
      <c:valAx>
        <c:axId val="45528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15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Лист2!$S$3</c:f>
              <c:strCache>
                <c:ptCount val="1"/>
                <c:pt idx="0">
                  <c:v>C+I+G+Xn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Лист2!$AB$4:$AB$19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Лист2!$S$4:$S$19</c:f>
              <c:numCache>
                <c:ptCount val="16"/>
                <c:pt idx="0">
                  <c:v>276</c:v>
                </c:pt>
                <c:pt idx="1">
                  <c:v>345.5</c:v>
                </c:pt>
                <c:pt idx="2">
                  <c:v>415</c:v>
                </c:pt>
                <c:pt idx="3">
                  <c:v>484.5</c:v>
                </c:pt>
                <c:pt idx="4">
                  <c:v>554</c:v>
                </c:pt>
                <c:pt idx="5">
                  <c:v>623.5</c:v>
                </c:pt>
                <c:pt idx="6">
                  <c:v>693</c:v>
                </c:pt>
                <c:pt idx="7">
                  <c:v>762.5</c:v>
                </c:pt>
                <c:pt idx="8">
                  <c:v>832</c:v>
                </c:pt>
                <c:pt idx="9">
                  <c:v>901.5</c:v>
                </c:pt>
                <c:pt idx="10">
                  <c:v>971</c:v>
                </c:pt>
                <c:pt idx="11">
                  <c:v>1040.5</c:v>
                </c:pt>
                <c:pt idx="12">
                  <c:v>1110</c:v>
                </c:pt>
                <c:pt idx="13">
                  <c:v>1179.5</c:v>
                </c:pt>
                <c:pt idx="14">
                  <c:v>1249</c:v>
                </c:pt>
                <c:pt idx="15">
                  <c:v>1318.5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Лист2!$T$3</c:f>
              <c:strCache>
                <c:ptCount val="1"/>
                <c:pt idx="0">
                  <c:v>C+I+G*+Xn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Лист2!$AB$4:$AB$19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Лист2!$T$4:$T$19</c:f>
              <c:numCache>
                <c:ptCount val="16"/>
                <c:pt idx="0">
                  <c:v>264.5</c:v>
                </c:pt>
                <c:pt idx="1">
                  <c:v>331.7</c:v>
                </c:pt>
                <c:pt idx="2">
                  <c:v>398.9</c:v>
                </c:pt>
                <c:pt idx="3">
                  <c:v>466.1</c:v>
                </c:pt>
                <c:pt idx="4">
                  <c:v>533.3</c:v>
                </c:pt>
                <c:pt idx="5">
                  <c:v>600.5</c:v>
                </c:pt>
                <c:pt idx="6">
                  <c:v>667.7</c:v>
                </c:pt>
                <c:pt idx="7">
                  <c:v>734.9</c:v>
                </c:pt>
                <c:pt idx="8">
                  <c:v>802.1</c:v>
                </c:pt>
                <c:pt idx="9">
                  <c:v>869.3</c:v>
                </c:pt>
                <c:pt idx="10">
                  <c:v>936.5</c:v>
                </c:pt>
                <c:pt idx="11">
                  <c:v>1003.7</c:v>
                </c:pt>
                <c:pt idx="12">
                  <c:v>1070.9</c:v>
                </c:pt>
                <c:pt idx="13">
                  <c:v>1138.1</c:v>
                </c:pt>
                <c:pt idx="14">
                  <c:v>1205.3</c:v>
                </c:pt>
                <c:pt idx="15">
                  <c:v>1272.5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Лист2!$AB$3</c:f>
              <c:strCache>
                <c:ptCount val="1"/>
                <c:pt idx="0">
                  <c:v>Y=E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Лист2!$AB$4:$AB$19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Лист2!$AB$4:$AB$19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val>
          <c:smooth val="0"/>
        </c:ser>
        <c:axId val="7099060"/>
        <c:axId val="63891541"/>
      </c:lineChart>
      <c:catAx>
        <c:axId val="709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91541"/>
        <c:crosses val="autoZero"/>
        <c:auto val="1"/>
        <c:lblOffset val="100"/>
        <c:noMultiLvlLbl val="0"/>
      </c:catAx>
      <c:valAx>
        <c:axId val="63891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Изъятия, инъекции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99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2"/>
          <c:w val="0.692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'[1]Лист1'!$A$1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'[1]Лист1'!$H$2:$H$17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cat>
          <c:val>
            <c:numRef>
              <c:f>'[1]Лист1'!$A$2:$A$17</c:f>
              <c:numCache>
                <c:ptCount val="16"/>
                <c:pt idx="0">
                  <c:v>110</c:v>
                </c:pt>
                <c:pt idx="1">
                  <c:v>155.5</c:v>
                </c:pt>
                <c:pt idx="2">
                  <c:v>220.5</c:v>
                </c:pt>
                <c:pt idx="3">
                  <c:v>285.5</c:v>
                </c:pt>
                <c:pt idx="4">
                  <c:v>350.5</c:v>
                </c:pt>
                <c:pt idx="5">
                  <c:v>415.5</c:v>
                </c:pt>
                <c:pt idx="6">
                  <c:v>480.5</c:v>
                </c:pt>
                <c:pt idx="7">
                  <c:v>545.5</c:v>
                </c:pt>
                <c:pt idx="8">
                  <c:v>610.5</c:v>
                </c:pt>
                <c:pt idx="9">
                  <c:v>675.5</c:v>
                </c:pt>
                <c:pt idx="10">
                  <c:v>740.5</c:v>
                </c:pt>
                <c:pt idx="11">
                  <c:v>805.5</c:v>
                </c:pt>
                <c:pt idx="12">
                  <c:v>870.5</c:v>
                </c:pt>
                <c:pt idx="13">
                  <c:v>935.5</c:v>
                </c:pt>
                <c:pt idx="14">
                  <c:v>1000.5</c:v>
                </c:pt>
                <c:pt idx="15">
                  <c:v>1065.5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'[1]Лист1'!$B$1</c:f>
              <c:strCache>
                <c:ptCount val="1"/>
                <c:pt idx="0">
                  <c:v>I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'[1]Лист1'!$B$2:$B$17</c:f>
              <c:numCache>
                <c:ptCount val="1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'[1]Лист1'!$C$1</c:f>
              <c:strCache>
                <c:ptCount val="1"/>
                <c:pt idx="0">
                  <c:v>G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'[1]Лист1'!$C$2:$C$17</c:f>
              <c:numCache>
                <c:ptCount val="1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'[1]Лист1'!$F$1</c:f>
              <c:strCache>
                <c:ptCount val="1"/>
                <c:pt idx="0">
                  <c:v>Xn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'[1]Лист1'!$F$2:$F$17</c:f>
              <c:numCache>
                <c:ptCount val="1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'[1]Лист1'!$I$1</c:f>
              <c:strCache>
                <c:ptCount val="1"/>
                <c:pt idx="0">
                  <c:v>Y=E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'[1]Лист1'!$I$2:$I$17</c:f>
              <c:numCache>
                <c:ptCount val="1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'[1]Лист1'!$L$1</c:f>
              <c:strCache>
                <c:ptCount val="1"/>
                <c:pt idx="0">
                  <c:v>C+I+G+Xn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elete val="1"/>
          </c:dLbls>
          <c:val>
            <c:numRef>
              <c:f>'[1]Лист1'!$L$2:$L$17</c:f>
              <c:numCache>
                <c:ptCount val="16"/>
                <c:pt idx="0">
                  <c:v>270</c:v>
                </c:pt>
                <c:pt idx="1">
                  <c:v>315.5</c:v>
                </c:pt>
                <c:pt idx="2">
                  <c:v>380.5</c:v>
                </c:pt>
                <c:pt idx="3">
                  <c:v>445.5</c:v>
                </c:pt>
                <c:pt idx="4">
                  <c:v>510.5</c:v>
                </c:pt>
                <c:pt idx="5">
                  <c:v>575.5</c:v>
                </c:pt>
                <c:pt idx="6">
                  <c:v>640.5</c:v>
                </c:pt>
                <c:pt idx="7">
                  <c:v>705.5</c:v>
                </c:pt>
                <c:pt idx="8">
                  <c:v>770.5</c:v>
                </c:pt>
                <c:pt idx="9">
                  <c:v>835.5</c:v>
                </c:pt>
                <c:pt idx="10">
                  <c:v>900.5</c:v>
                </c:pt>
                <c:pt idx="11">
                  <c:v>965.5</c:v>
                </c:pt>
                <c:pt idx="12">
                  <c:v>1030.5</c:v>
                </c:pt>
                <c:pt idx="13">
                  <c:v>1095.5</c:v>
                </c:pt>
                <c:pt idx="14">
                  <c:v>1160.5</c:v>
                </c:pt>
                <c:pt idx="15">
                  <c:v>1225.5</c:v>
                </c:pt>
              </c:numCache>
            </c:numRef>
          </c:val>
          <c:smooth val="0"/>
        </c:ser>
        <c:axId val="38152958"/>
        <c:axId val="7832303"/>
      </c:lineChart>
      <c:catAx>
        <c:axId val="38152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832303"/>
        <c:crossesAt val="1"/>
        <c:auto val="1"/>
        <c:lblOffset val="100"/>
        <c:noMultiLvlLbl val="0"/>
      </c:catAx>
      <c:valAx>
        <c:axId val="7832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yr"/>
                    <a:ea typeface="Arial Cyr"/>
                    <a:cs typeface="Arial Cyr"/>
                  </a:rPr>
                  <a:t>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152958"/>
        <c:crossesAt val="1"/>
        <c:crossBetween val="between"/>
        <c:dispUnits/>
        <c:majorUnit val="2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"/>
          <c:y val="0.37725"/>
          <c:w val="0.26275"/>
          <c:h val="0.460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81650"/>
    <xdr:graphicFrame>
      <xdr:nvGraphicFramePr>
        <xdr:cNvPr id="1" name="Shape 1025"/>
        <xdr:cNvGraphicFramePr/>
      </xdr:nvGraphicFramePr>
      <xdr:xfrm>
        <a:off x="0" y="0"/>
        <a:ext cx="97155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17</xdr:row>
      <xdr:rowOff>28575</xdr:rowOff>
    </xdr:from>
    <xdr:to>
      <xdr:col>22</xdr:col>
      <xdr:colOff>257175</xdr:colOff>
      <xdr:row>37</xdr:row>
      <xdr:rowOff>9525</xdr:rowOff>
    </xdr:to>
    <xdr:graphicFrame>
      <xdr:nvGraphicFramePr>
        <xdr:cNvPr id="1" name="Chart 2"/>
        <xdr:cNvGraphicFramePr/>
      </xdr:nvGraphicFramePr>
      <xdr:xfrm>
        <a:off x="6010275" y="2800350"/>
        <a:ext cx="56769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%20&#1074;%20&#1055;&#1040;Y&#1040;U-~1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2"/>
      <sheetName val="Лист1"/>
      <sheetName val="Лист2"/>
      <sheetName val="Лист3"/>
      <sheetName val="Лист4"/>
      <sheetName val="Лист5"/>
      <sheetName val="Лист6"/>
      <sheetName val="Лист7"/>
    </sheetNames>
    <sheetDataSet>
      <sheetData sheetId="1">
        <row r="1">
          <cell r="A1" t="str">
            <v>C</v>
          </cell>
          <cell r="B1" t="str">
            <v>I</v>
          </cell>
          <cell r="C1" t="str">
            <v>G</v>
          </cell>
          <cell r="F1" t="str">
            <v>Xn</v>
          </cell>
          <cell r="I1" t="str">
            <v>Y=E</v>
          </cell>
          <cell r="L1" t="str">
            <v>C+I+G+Xn</v>
          </cell>
        </row>
        <row r="2">
          <cell r="A2">
            <v>110</v>
          </cell>
          <cell r="B2">
            <v>60</v>
          </cell>
          <cell r="C2">
            <v>80</v>
          </cell>
          <cell r="F2">
            <v>20</v>
          </cell>
          <cell r="H2">
            <v>0</v>
          </cell>
          <cell r="I2">
            <v>0</v>
          </cell>
          <cell r="L2">
            <v>270</v>
          </cell>
        </row>
        <row r="3">
          <cell r="A3">
            <v>155.5</v>
          </cell>
          <cell r="B3">
            <v>60</v>
          </cell>
          <cell r="C3">
            <v>80</v>
          </cell>
          <cell r="F3">
            <v>20</v>
          </cell>
          <cell r="H3">
            <v>100</v>
          </cell>
          <cell r="I3">
            <v>100</v>
          </cell>
          <cell r="L3">
            <v>315.5</v>
          </cell>
        </row>
        <row r="4">
          <cell r="A4">
            <v>220.5</v>
          </cell>
          <cell r="B4">
            <v>60</v>
          </cell>
          <cell r="C4">
            <v>80</v>
          </cell>
          <cell r="F4">
            <v>20</v>
          </cell>
          <cell r="H4">
            <v>200</v>
          </cell>
          <cell r="I4">
            <v>200</v>
          </cell>
          <cell r="L4">
            <v>380.5</v>
          </cell>
        </row>
        <row r="5">
          <cell r="A5">
            <v>285.5</v>
          </cell>
          <cell r="B5">
            <v>60</v>
          </cell>
          <cell r="C5">
            <v>80</v>
          </cell>
          <cell r="F5">
            <v>20</v>
          </cell>
          <cell r="H5">
            <v>300</v>
          </cell>
          <cell r="I5">
            <v>300</v>
          </cell>
          <cell r="L5">
            <v>445.5</v>
          </cell>
        </row>
        <row r="6">
          <cell r="A6">
            <v>350.5</v>
          </cell>
          <cell r="B6">
            <v>60</v>
          </cell>
          <cell r="C6">
            <v>80</v>
          </cell>
          <cell r="F6">
            <v>20</v>
          </cell>
          <cell r="H6">
            <v>400</v>
          </cell>
          <cell r="I6">
            <v>400</v>
          </cell>
          <cell r="L6">
            <v>510.5</v>
          </cell>
        </row>
        <row r="7">
          <cell r="A7">
            <v>415.5</v>
          </cell>
          <cell r="B7">
            <v>60</v>
          </cell>
          <cell r="C7">
            <v>80</v>
          </cell>
          <cell r="F7">
            <v>20</v>
          </cell>
          <cell r="H7">
            <v>500</v>
          </cell>
          <cell r="I7">
            <v>500</v>
          </cell>
          <cell r="L7">
            <v>575.5</v>
          </cell>
        </row>
        <row r="8">
          <cell r="A8">
            <v>480.5</v>
          </cell>
          <cell r="B8">
            <v>60</v>
          </cell>
          <cell r="C8">
            <v>80</v>
          </cell>
          <cell r="F8">
            <v>20</v>
          </cell>
          <cell r="H8">
            <v>600</v>
          </cell>
          <cell r="I8">
            <v>600</v>
          </cell>
          <cell r="L8">
            <v>640.5</v>
          </cell>
        </row>
        <row r="9">
          <cell r="A9">
            <v>545.5</v>
          </cell>
          <cell r="B9">
            <v>60</v>
          </cell>
          <cell r="C9">
            <v>80</v>
          </cell>
          <cell r="F9">
            <v>20</v>
          </cell>
          <cell r="H9">
            <v>700</v>
          </cell>
          <cell r="I9">
            <v>700</v>
          </cell>
          <cell r="L9">
            <v>705.5</v>
          </cell>
        </row>
        <row r="10">
          <cell r="A10">
            <v>610.5</v>
          </cell>
          <cell r="B10">
            <v>60</v>
          </cell>
          <cell r="C10">
            <v>80</v>
          </cell>
          <cell r="F10">
            <v>20</v>
          </cell>
          <cell r="H10">
            <v>800</v>
          </cell>
          <cell r="I10">
            <v>800</v>
          </cell>
          <cell r="L10">
            <v>770.5</v>
          </cell>
        </row>
        <row r="11">
          <cell r="A11">
            <v>675.5</v>
          </cell>
          <cell r="B11">
            <v>60</v>
          </cell>
          <cell r="C11">
            <v>80</v>
          </cell>
          <cell r="F11">
            <v>20</v>
          </cell>
          <cell r="H11">
            <v>900</v>
          </cell>
          <cell r="I11">
            <v>900</v>
          </cell>
          <cell r="L11">
            <v>835.5</v>
          </cell>
        </row>
        <row r="12">
          <cell r="A12">
            <v>740.5</v>
          </cell>
          <cell r="B12">
            <v>60</v>
          </cell>
          <cell r="C12">
            <v>80</v>
          </cell>
          <cell r="F12">
            <v>20</v>
          </cell>
          <cell r="H12">
            <v>1000</v>
          </cell>
          <cell r="I12">
            <v>1000</v>
          </cell>
          <cell r="L12">
            <v>900.5</v>
          </cell>
        </row>
        <row r="13">
          <cell r="A13">
            <v>805.5</v>
          </cell>
          <cell r="B13">
            <v>60</v>
          </cell>
          <cell r="C13">
            <v>80</v>
          </cell>
          <cell r="F13">
            <v>20</v>
          </cell>
          <cell r="H13">
            <v>1100</v>
          </cell>
          <cell r="I13">
            <v>1100</v>
          </cell>
          <cell r="L13">
            <v>965.5</v>
          </cell>
        </row>
        <row r="14">
          <cell r="A14">
            <v>870.5</v>
          </cell>
          <cell r="B14">
            <v>60</v>
          </cell>
          <cell r="C14">
            <v>80</v>
          </cell>
          <cell r="F14">
            <v>20</v>
          </cell>
          <cell r="H14">
            <v>1200</v>
          </cell>
          <cell r="I14">
            <v>1200</v>
          </cell>
          <cell r="L14">
            <v>1030.5</v>
          </cell>
        </row>
        <row r="15">
          <cell r="A15">
            <v>935.5</v>
          </cell>
          <cell r="B15">
            <v>60</v>
          </cell>
          <cell r="C15">
            <v>80</v>
          </cell>
          <cell r="F15">
            <v>20</v>
          </cell>
          <cell r="H15">
            <v>1300</v>
          </cell>
          <cell r="I15">
            <v>1300</v>
          </cell>
          <cell r="L15">
            <v>1095.5</v>
          </cell>
        </row>
        <row r="16">
          <cell r="A16">
            <v>1000.5</v>
          </cell>
          <cell r="B16">
            <v>60</v>
          </cell>
          <cell r="C16">
            <v>80</v>
          </cell>
          <cell r="F16">
            <v>20</v>
          </cell>
          <cell r="H16">
            <v>1400</v>
          </cell>
          <cell r="I16">
            <v>1400</v>
          </cell>
          <cell r="L16">
            <v>1160.5</v>
          </cell>
        </row>
        <row r="17">
          <cell r="A17">
            <v>1065.5</v>
          </cell>
          <cell r="B17">
            <v>60</v>
          </cell>
          <cell r="C17">
            <v>80</v>
          </cell>
          <cell r="F17">
            <v>20</v>
          </cell>
          <cell r="H17">
            <v>1500</v>
          </cell>
          <cell r="I17">
            <v>1500</v>
          </cell>
          <cell r="L17">
            <v>1225.5</v>
          </cell>
        </row>
      </sheetData>
      <sheetData sheetId="7">
        <row r="2">
          <cell r="A2" t="str">
            <v>G</v>
          </cell>
          <cell r="B2" t="str">
            <v>T</v>
          </cell>
          <cell r="D2" t="str">
            <v>G*</v>
          </cell>
          <cell r="E2" t="str">
            <v>T*</v>
          </cell>
        </row>
        <row r="3">
          <cell r="A3">
            <v>80</v>
          </cell>
          <cell r="B3">
            <v>30</v>
          </cell>
          <cell r="D3">
            <v>91.2</v>
          </cell>
          <cell r="E3">
            <v>25.8</v>
          </cell>
          <cell r="G3">
            <v>0</v>
          </cell>
        </row>
        <row r="4">
          <cell r="A4">
            <v>85</v>
          </cell>
          <cell r="B4">
            <v>45</v>
          </cell>
          <cell r="D4">
            <v>96.9</v>
          </cell>
          <cell r="E4">
            <v>40.8</v>
          </cell>
          <cell r="G4">
            <v>100</v>
          </cell>
        </row>
        <row r="5">
          <cell r="A5">
            <v>90</v>
          </cell>
          <cell r="B5">
            <v>60</v>
          </cell>
          <cell r="D5">
            <v>102.6</v>
          </cell>
          <cell r="E5">
            <v>55.8</v>
          </cell>
          <cell r="G5">
            <v>200</v>
          </cell>
        </row>
        <row r="6">
          <cell r="A6">
            <v>95</v>
          </cell>
          <cell r="B6">
            <v>75</v>
          </cell>
          <cell r="D6">
            <v>108.3</v>
          </cell>
          <cell r="E6">
            <v>70.8</v>
          </cell>
          <cell r="G6">
            <v>300</v>
          </cell>
        </row>
        <row r="7">
          <cell r="A7">
            <v>100</v>
          </cell>
          <cell r="B7">
            <v>90</v>
          </cell>
          <cell r="D7">
            <v>114</v>
          </cell>
          <cell r="E7">
            <v>85.8</v>
          </cell>
          <cell r="G7">
            <v>400</v>
          </cell>
        </row>
        <row r="8">
          <cell r="A8">
            <v>105</v>
          </cell>
          <cell r="B8">
            <v>105</v>
          </cell>
          <cell r="D8">
            <v>119.7</v>
          </cell>
          <cell r="E8">
            <v>100.8</v>
          </cell>
          <cell r="G8">
            <v>500</v>
          </cell>
        </row>
        <row r="9">
          <cell r="A9">
            <v>110</v>
          </cell>
          <cell r="B9">
            <v>120</v>
          </cell>
          <cell r="D9">
            <v>125.4</v>
          </cell>
          <cell r="E9">
            <v>115.8</v>
          </cell>
          <cell r="G9">
            <v>600</v>
          </cell>
        </row>
        <row r="10">
          <cell r="A10">
            <v>115</v>
          </cell>
          <cell r="B10">
            <v>135</v>
          </cell>
          <cell r="D10">
            <v>131.1</v>
          </cell>
          <cell r="E10">
            <v>130.8</v>
          </cell>
          <cell r="G10">
            <v>700</v>
          </cell>
        </row>
        <row r="11">
          <cell r="A11">
            <v>120</v>
          </cell>
          <cell r="B11">
            <v>150</v>
          </cell>
          <cell r="D11">
            <v>136.8</v>
          </cell>
          <cell r="E11">
            <v>145.8</v>
          </cell>
          <cell r="G11">
            <v>800</v>
          </cell>
        </row>
        <row r="12">
          <cell r="A12">
            <v>125</v>
          </cell>
          <cell r="B12">
            <v>165</v>
          </cell>
          <cell r="D12">
            <v>142.5</v>
          </cell>
          <cell r="E12">
            <v>160.8</v>
          </cell>
          <cell r="G12">
            <v>900</v>
          </cell>
        </row>
        <row r="13">
          <cell r="A13">
            <v>130</v>
          </cell>
          <cell r="B13">
            <v>180</v>
          </cell>
          <cell r="D13">
            <v>148.2</v>
          </cell>
          <cell r="E13">
            <v>175.8</v>
          </cell>
          <cell r="G13">
            <v>1000</v>
          </cell>
        </row>
        <row r="14">
          <cell r="A14">
            <v>135</v>
          </cell>
          <cell r="B14">
            <v>195</v>
          </cell>
          <cell r="D14">
            <v>153.9</v>
          </cell>
          <cell r="E14">
            <v>190.8</v>
          </cell>
          <cell r="G14">
            <v>1100</v>
          </cell>
        </row>
        <row r="15">
          <cell r="A15">
            <v>140</v>
          </cell>
          <cell r="B15">
            <v>210</v>
          </cell>
          <cell r="D15">
            <v>159.6</v>
          </cell>
          <cell r="E15">
            <v>205.8</v>
          </cell>
          <cell r="G15">
            <v>1200</v>
          </cell>
        </row>
        <row r="16">
          <cell r="A16">
            <v>145</v>
          </cell>
          <cell r="B16">
            <v>225</v>
          </cell>
          <cell r="D16">
            <v>165.3</v>
          </cell>
          <cell r="E16">
            <v>220.8</v>
          </cell>
          <cell r="G16">
            <v>1300</v>
          </cell>
        </row>
        <row r="17">
          <cell r="A17">
            <v>150</v>
          </cell>
          <cell r="B17">
            <v>240</v>
          </cell>
          <cell r="D17">
            <v>171</v>
          </cell>
          <cell r="E17">
            <v>235.8</v>
          </cell>
          <cell r="G17">
            <v>1400</v>
          </cell>
        </row>
        <row r="18">
          <cell r="A18">
            <v>155</v>
          </cell>
          <cell r="B18">
            <v>255</v>
          </cell>
          <cell r="D18">
            <v>176.7</v>
          </cell>
          <cell r="E18">
            <v>250.8</v>
          </cell>
          <cell r="G18">
            <v>1500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zoomScale="90" zoomScaleNormal="90" workbookViewId="0" topLeftCell="C1">
      <selection activeCell="S1" activeCellId="1" sqref="M1:N17 S1:S17"/>
    </sheetView>
  </sheetViews>
  <sheetFormatPr defaultColWidth="9.00390625" defaultRowHeight="12.75"/>
  <cols>
    <col min="1" max="1" width="6.00390625" style="0" customWidth="1"/>
    <col min="2" max="2" width="3.00390625" style="0" customWidth="1"/>
    <col min="3" max="3" width="3.875" style="0" customWidth="1"/>
    <col min="4" max="5" width="4.125" style="0" customWidth="1"/>
    <col min="6" max="6" width="4.00390625" style="0" customWidth="1"/>
    <col min="7" max="7" width="5.25390625" style="0" customWidth="1"/>
    <col min="8" max="8" width="5.875" style="0" customWidth="1"/>
    <col min="9" max="9" width="5.625" style="0" customWidth="1"/>
    <col min="10" max="10" width="3.75390625" style="0" customWidth="1"/>
    <col min="11" max="11" width="5.375" style="0" customWidth="1"/>
  </cols>
  <sheetData>
    <row r="1" spans="1:23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7</v>
      </c>
      <c r="I1" s="5" t="s">
        <v>10</v>
      </c>
      <c r="J1" s="2" t="s">
        <v>8</v>
      </c>
      <c r="K1" s="6" t="s">
        <v>9</v>
      </c>
      <c r="L1" s="7" t="s">
        <v>11</v>
      </c>
      <c r="M1" s="29" t="s">
        <v>12</v>
      </c>
      <c r="N1" s="30" t="s">
        <v>13</v>
      </c>
      <c r="O1" s="37" t="s">
        <v>14</v>
      </c>
      <c r="P1" s="38" t="s">
        <v>15</v>
      </c>
      <c r="Q1" s="37" t="s">
        <v>16</v>
      </c>
      <c r="R1" s="38" t="s">
        <v>17</v>
      </c>
      <c r="S1" s="38" t="s">
        <v>18</v>
      </c>
      <c r="T1" s="37" t="s">
        <v>19</v>
      </c>
      <c r="U1" s="38" t="s">
        <v>20</v>
      </c>
      <c r="V1" s="38" t="s">
        <v>21</v>
      </c>
      <c r="W1" s="38" t="s">
        <v>22</v>
      </c>
    </row>
    <row r="2" spans="1:23" ht="12.75">
      <c r="A2" s="8">
        <v>200</v>
      </c>
      <c r="B2" s="9">
        <v>50</v>
      </c>
      <c r="C2" s="9">
        <v>50</v>
      </c>
      <c r="D2" s="9">
        <v>150</v>
      </c>
      <c r="E2" s="10">
        <v>160</v>
      </c>
      <c r="F2" s="11">
        <f aca="true" t="shared" si="0" ref="F2:F17">D2-E2</f>
        <v>-10</v>
      </c>
      <c r="G2" s="10">
        <v>-200</v>
      </c>
      <c r="H2" s="12">
        <v>0</v>
      </c>
      <c r="I2" s="13">
        <f aca="true" t="shared" si="1" ref="I2:I17">H2</f>
        <v>0</v>
      </c>
      <c r="J2" s="14">
        <v>20</v>
      </c>
      <c r="K2" s="15">
        <f aca="true" t="shared" si="2" ref="K2:K17">H2-J2</f>
        <v>-20</v>
      </c>
      <c r="L2" s="16">
        <f aca="true" t="shared" si="3" ref="L2:L17">A2+B2+C2+F2</f>
        <v>290</v>
      </c>
      <c r="M2" s="31">
        <f aca="true" t="shared" si="4" ref="M2:M17">J2+G2+E2</f>
        <v>-20</v>
      </c>
      <c r="N2" s="32">
        <f aca="true" t="shared" si="5" ref="N2:N17">C2+B2+D2</f>
        <v>250</v>
      </c>
      <c r="O2" s="39">
        <f>C2-C2*0.23</f>
        <v>38.5</v>
      </c>
      <c r="P2" s="40">
        <f>1.23*J2</f>
        <v>24.6</v>
      </c>
      <c r="Q2" s="41">
        <f aca="true" t="shared" si="6" ref="Q2:Q17">A2+B2+O2+F2</f>
        <v>278.5</v>
      </c>
      <c r="R2" s="40">
        <f aca="true" t="shared" si="7" ref="R2:R17">H2-P2</f>
        <v>-24.6</v>
      </c>
      <c r="S2" s="42">
        <f aca="true" t="shared" si="8" ref="S2:S17">P2+U2+E2</f>
        <v>-15.400000000000006</v>
      </c>
      <c r="T2" s="43">
        <f aca="true" t="shared" si="9" ref="T2:T17">O2+B2+D2</f>
        <v>238.5</v>
      </c>
      <c r="U2" s="44">
        <v>-200</v>
      </c>
      <c r="V2" s="44">
        <v>200</v>
      </c>
      <c r="W2" s="45">
        <f aca="true" t="shared" si="10" ref="W2:W17">V2+B2+C2+F2</f>
        <v>290</v>
      </c>
    </row>
    <row r="3" spans="1:23" ht="12.75">
      <c r="A3" s="17">
        <f>$A$2+0.7*K3</f>
        <v>256</v>
      </c>
      <c r="B3" s="9">
        <v>50</v>
      </c>
      <c r="C3" s="9">
        <v>50</v>
      </c>
      <c r="D3" s="9">
        <v>150</v>
      </c>
      <c r="E3" s="10">
        <v>160</v>
      </c>
      <c r="F3" s="19">
        <f t="shared" si="0"/>
        <v>-10</v>
      </c>
      <c r="G3" s="18">
        <f>$G$2+0.3*K3</f>
        <v>-176</v>
      </c>
      <c r="H3" s="20">
        <v>100</v>
      </c>
      <c r="I3" s="21">
        <f t="shared" si="1"/>
        <v>100</v>
      </c>
      <c r="J3" s="14">
        <v>20</v>
      </c>
      <c r="K3" s="22">
        <f t="shared" si="2"/>
        <v>80</v>
      </c>
      <c r="L3" s="23">
        <f t="shared" si="3"/>
        <v>346</v>
      </c>
      <c r="M3" s="33">
        <f t="shared" si="4"/>
        <v>4</v>
      </c>
      <c r="N3" s="34">
        <f t="shared" si="5"/>
        <v>250</v>
      </c>
      <c r="O3" s="39">
        <f aca="true" t="shared" si="11" ref="O3:O17">C3-C3*0.23</f>
        <v>38.5</v>
      </c>
      <c r="P3" s="40">
        <f aca="true" t="shared" si="12" ref="P3:P17">1.23*J3</f>
        <v>24.6</v>
      </c>
      <c r="Q3" s="47">
        <f t="shared" si="6"/>
        <v>334.5</v>
      </c>
      <c r="R3" s="46">
        <f t="shared" si="7"/>
        <v>75.4</v>
      </c>
      <c r="S3" s="48">
        <f t="shared" si="8"/>
        <v>7.219999999999999</v>
      </c>
      <c r="T3" s="49">
        <f t="shared" si="9"/>
        <v>238.5</v>
      </c>
      <c r="U3" s="50">
        <f>$U$2+0.3*R3</f>
        <v>-177.38</v>
      </c>
      <c r="V3" s="50">
        <f>$V$2+0.7*R3</f>
        <v>252.78</v>
      </c>
      <c r="W3" s="51">
        <f t="shared" si="10"/>
        <v>342.78</v>
      </c>
    </row>
    <row r="4" spans="1:23" ht="12.75">
      <c r="A4" s="17">
        <f aca="true" t="shared" si="13" ref="A4:A17">$A$2+0.7*K4</f>
        <v>326</v>
      </c>
      <c r="B4" s="9">
        <v>50</v>
      </c>
      <c r="C4" s="9">
        <v>50</v>
      </c>
      <c r="D4" s="9">
        <v>150</v>
      </c>
      <c r="E4" s="10">
        <v>160</v>
      </c>
      <c r="F4" s="19">
        <f t="shared" si="0"/>
        <v>-10</v>
      </c>
      <c r="G4" s="18">
        <f aca="true" t="shared" si="14" ref="G4:G17">$G$2+0.3*K4</f>
        <v>-146</v>
      </c>
      <c r="H4" s="20">
        <v>200</v>
      </c>
      <c r="I4" s="21">
        <f t="shared" si="1"/>
        <v>200</v>
      </c>
      <c r="J4" s="14">
        <v>20</v>
      </c>
      <c r="K4" s="22">
        <f t="shared" si="2"/>
        <v>180</v>
      </c>
      <c r="L4" s="23">
        <f t="shared" si="3"/>
        <v>416</v>
      </c>
      <c r="M4" s="33">
        <f t="shared" si="4"/>
        <v>34</v>
      </c>
      <c r="N4" s="34">
        <f t="shared" si="5"/>
        <v>250</v>
      </c>
      <c r="O4" s="39">
        <f t="shared" si="11"/>
        <v>38.5</v>
      </c>
      <c r="P4" s="40">
        <f t="shared" si="12"/>
        <v>24.6</v>
      </c>
      <c r="Q4" s="47">
        <f t="shared" si="6"/>
        <v>404.5</v>
      </c>
      <c r="R4" s="46">
        <f t="shared" si="7"/>
        <v>175.4</v>
      </c>
      <c r="S4" s="48">
        <f t="shared" si="8"/>
        <v>37.22</v>
      </c>
      <c r="T4" s="49">
        <f t="shared" si="9"/>
        <v>238.5</v>
      </c>
      <c r="U4" s="50">
        <f aca="true" t="shared" si="15" ref="U4:U17">$U$2+0.3*R4</f>
        <v>-147.38</v>
      </c>
      <c r="V4" s="50">
        <f aca="true" t="shared" si="16" ref="V4:V17">$V$2+0.7*R4</f>
        <v>322.78</v>
      </c>
      <c r="W4" s="51">
        <f t="shared" si="10"/>
        <v>412.78</v>
      </c>
    </row>
    <row r="5" spans="1:23" ht="12.75">
      <c r="A5" s="17">
        <f t="shared" si="13"/>
        <v>396</v>
      </c>
      <c r="B5" s="9">
        <v>50</v>
      </c>
      <c r="C5" s="9">
        <v>50</v>
      </c>
      <c r="D5" s="9">
        <v>150</v>
      </c>
      <c r="E5" s="10">
        <v>160</v>
      </c>
      <c r="F5" s="19">
        <f t="shared" si="0"/>
        <v>-10</v>
      </c>
      <c r="G5" s="18">
        <f t="shared" si="14"/>
        <v>-116</v>
      </c>
      <c r="H5" s="20">
        <v>300</v>
      </c>
      <c r="I5" s="21">
        <f t="shared" si="1"/>
        <v>300</v>
      </c>
      <c r="J5" s="14">
        <v>20</v>
      </c>
      <c r="K5" s="22">
        <f t="shared" si="2"/>
        <v>280</v>
      </c>
      <c r="L5" s="23">
        <f t="shared" si="3"/>
        <v>486</v>
      </c>
      <c r="M5" s="33">
        <f t="shared" si="4"/>
        <v>64</v>
      </c>
      <c r="N5" s="34">
        <f t="shared" si="5"/>
        <v>250</v>
      </c>
      <c r="O5" s="39">
        <f t="shared" si="11"/>
        <v>38.5</v>
      </c>
      <c r="P5" s="40">
        <f t="shared" si="12"/>
        <v>24.6</v>
      </c>
      <c r="Q5" s="47">
        <f t="shared" si="6"/>
        <v>474.5</v>
      </c>
      <c r="R5" s="46">
        <f t="shared" si="7"/>
        <v>275.4</v>
      </c>
      <c r="S5" s="48">
        <f t="shared" si="8"/>
        <v>67.22</v>
      </c>
      <c r="T5" s="49">
        <f t="shared" si="9"/>
        <v>238.5</v>
      </c>
      <c r="U5" s="50">
        <f t="shared" si="15"/>
        <v>-117.38000000000001</v>
      </c>
      <c r="V5" s="50">
        <f t="shared" si="16"/>
        <v>392.78</v>
      </c>
      <c r="W5" s="51">
        <f t="shared" si="10"/>
        <v>482.78</v>
      </c>
    </row>
    <row r="6" spans="1:23" ht="12.75">
      <c r="A6" s="17">
        <f t="shared" si="13"/>
        <v>466</v>
      </c>
      <c r="B6" s="9">
        <v>50</v>
      </c>
      <c r="C6" s="9">
        <v>50</v>
      </c>
      <c r="D6" s="9">
        <v>150</v>
      </c>
      <c r="E6" s="10">
        <v>160</v>
      </c>
      <c r="F6" s="19">
        <f t="shared" si="0"/>
        <v>-10</v>
      </c>
      <c r="G6" s="18">
        <f t="shared" si="14"/>
        <v>-86</v>
      </c>
      <c r="H6" s="20">
        <v>400</v>
      </c>
      <c r="I6" s="21">
        <f t="shared" si="1"/>
        <v>400</v>
      </c>
      <c r="J6" s="14">
        <v>20</v>
      </c>
      <c r="K6" s="22">
        <f t="shared" si="2"/>
        <v>380</v>
      </c>
      <c r="L6" s="23">
        <f t="shared" si="3"/>
        <v>556</v>
      </c>
      <c r="M6" s="33">
        <f t="shared" si="4"/>
        <v>94</v>
      </c>
      <c r="N6" s="34">
        <f t="shared" si="5"/>
        <v>250</v>
      </c>
      <c r="O6" s="39">
        <f t="shared" si="11"/>
        <v>38.5</v>
      </c>
      <c r="P6" s="40">
        <f t="shared" si="12"/>
        <v>24.6</v>
      </c>
      <c r="Q6" s="47">
        <f t="shared" si="6"/>
        <v>544.5</v>
      </c>
      <c r="R6" s="46">
        <f t="shared" si="7"/>
        <v>375.4</v>
      </c>
      <c r="S6" s="48">
        <f t="shared" si="8"/>
        <v>97.22</v>
      </c>
      <c r="T6" s="49">
        <f t="shared" si="9"/>
        <v>238.5</v>
      </c>
      <c r="U6" s="50">
        <f t="shared" si="15"/>
        <v>-87.38000000000001</v>
      </c>
      <c r="V6" s="50">
        <f t="shared" si="16"/>
        <v>462.78</v>
      </c>
      <c r="W6" s="51">
        <f t="shared" si="10"/>
        <v>552.78</v>
      </c>
    </row>
    <row r="7" spans="1:23" ht="12.75">
      <c r="A7" s="17">
        <f t="shared" si="13"/>
        <v>536</v>
      </c>
      <c r="B7" s="9">
        <v>50</v>
      </c>
      <c r="C7" s="9">
        <v>50</v>
      </c>
      <c r="D7" s="9">
        <v>150</v>
      </c>
      <c r="E7" s="10">
        <v>160</v>
      </c>
      <c r="F7" s="19">
        <f t="shared" si="0"/>
        <v>-10</v>
      </c>
      <c r="G7" s="18">
        <f t="shared" si="14"/>
        <v>-56</v>
      </c>
      <c r="H7" s="20">
        <v>500</v>
      </c>
      <c r="I7" s="21">
        <f t="shared" si="1"/>
        <v>500</v>
      </c>
      <c r="J7" s="14">
        <v>20</v>
      </c>
      <c r="K7" s="22">
        <f t="shared" si="2"/>
        <v>480</v>
      </c>
      <c r="L7" s="23">
        <f t="shared" si="3"/>
        <v>626</v>
      </c>
      <c r="M7" s="33">
        <f t="shared" si="4"/>
        <v>124</v>
      </c>
      <c r="N7" s="34">
        <f t="shared" si="5"/>
        <v>250</v>
      </c>
      <c r="O7" s="39">
        <f t="shared" si="11"/>
        <v>38.5</v>
      </c>
      <c r="P7" s="40">
        <f t="shared" si="12"/>
        <v>24.6</v>
      </c>
      <c r="Q7" s="47">
        <f t="shared" si="6"/>
        <v>614.5</v>
      </c>
      <c r="R7" s="46">
        <f t="shared" si="7"/>
        <v>475.4</v>
      </c>
      <c r="S7" s="48">
        <f t="shared" si="8"/>
        <v>127.21999999999997</v>
      </c>
      <c r="T7" s="49">
        <f t="shared" si="9"/>
        <v>238.5</v>
      </c>
      <c r="U7" s="50">
        <f t="shared" si="15"/>
        <v>-57.380000000000024</v>
      </c>
      <c r="V7" s="50">
        <f t="shared" si="16"/>
        <v>532.78</v>
      </c>
      <c r="W7" s="51">
        <f t="shared" si="10"/>
        <v>622.78</v>
      </c>
    </row>
    <row r="8" spans="1:23" ht="12.75">
      <c r="A8" s="17">
        <f t="shared" si="13"/>
        <v>606</v>
      </c>
      <c r="B8" s="9">
        <v>50</v>
      </c>
      <c r="C8" s="9">
        <v>50</v>
      </c>
      <c r="D8" s="9">
        <v>150</v>
      </c>
      <c r="E8" s="10">
        <v>160</v>
      </c>
      <c r="F8" s="19">
        <f t="shared" si="0"/>
        <v>-10</v>
      </c>
      <c r="G8" s="18">
        <f t="shared" si="14"/>
        <v>-26</v>
      </c>
      <c r="H8" s="20">
        <v>600</v>
      </c>
      <c r="I8" s="21">
        <f t="shared" si="1"/>
        <v>600</v>
      </c>
      <c r="J8" s="14">
        <v>20</v>
      </c>
      <c r="K8" s="22">
        <f t="shared" si="2"/>
        <v>580</v>
      </c>
      <c r="L8" s="23">
        <f t="shared" si="3"/>
        <v>696</v>
      </c>
      <c r="M8" s="33">
        <f t="shared" si="4"/>
        <v>154</v>
      </c>
      <c r="N8" s="34">
        <f t="shared" si="5"/>
        <v>250</v>
      </c>
      <c r="O8" s="39">
        <f t="shared" si="11"/>
        <v>38.5</v>
      </c>
      <c r="P8" s="40">
        <f t="shared" si="12"/>
        <v>24.6</v>
      </c>
      <c r="Q8" s="47">
        <f t="shared" si="6"/>
        <v>684.5</v>
      </c>
      <c r="R8" s="46">
        <f t="shared" si="7"/>
        <v>575.4</v>
      </c>
      <c r="S8" s="48">
        <f t="shared" si="8"/>
        <v>157.21999999999997</v>
      </c>
      <c r="T8" s="49">
        <f t="shared" si="9"/>
        <v>238.5</v>
      </c>
      <c r="U8" s="50">
        <f t="shared" si="15"/>
        <v>-27.380000000000024</v>
      </c>
      <c r="V8" s="50">
        <f t="shared" si="16"/>
        <v>602.78</v>
      </c>
      <c r="W8" s="51">
        <f t="shared" si="10"/>
        <v>692.78</v>
      </c>
    </row>
    <row r="9" spans="1:23" ht="12.75">
      <c r="A9" s="17">
        <f t="shared" si="13"/>
        <v>676</v>
      </c>
      <c r="B9" s="9">
        <v>50</v>
      </c>
      <c r="C9" s="9">
        <v>50</v>
      </c>
      <c r="D9" s="9">
        <v>150</v>
      </c>
      <c r="E9" s="10">
        <v>160</v>
      </c>
      <c r="F9" s="19">
        <f t="shared" si="0"/>
        <v>-10</v>
      </c>
      <c r="G9" s="18">
        <f t="shared" si="14"/>
        <v>4</v>
      </c>
      <c r="H9" s="20">
        <v>700</v>
      </c>
      <c r="I9" s="21">
        <f t="shared" si="1"/>
        <v>700</v>
      </c>
      <c r="J9" s="14">
        <v>20</v>
      </c>
      <c r="K9" s="22">
        <f t="shared" si="2"/>
        <v>680</v>
      </c>
      <c r="L9" s="23">
        <f t="shared" si="3"/>
        <v>766</v>
      </c>
      <c r="M9" s="33">
        <f t="shared" si="4"/>
        <v>184</v>
      </c>
      <c r="N9" s="34">
        <f t="shared" si="5"/>
        <v>250</v>
      </c>
      <c r="O9" s="39">
        <f t="shared" si="11"/>
        <v>38.5</v>
      </c>
      <c r="P9" s="40">
        <f t="shared" si="12"/>
        <v>24.6</v>
      </c>
      <c r="Q9" s="47">
        <f t="shared" si="6"/>
        <v>754.5</v>
      </c>
      <c r="R9" s="46">
        <f t="shared" si="7"/>
        <v>675.4</v>
      </c>
      <c r="S9" s="48">
        <f t="shared" si="8"/>
        <v>187.21999999999997</v>
      </c>
      <c r="T9" s="49">
        <f t="shared" si="9"/>
        <v>238.5</v>
      </c>
      <c r="U9" s="50">
        <f t="shared" si="15"/>
        <v>2.619999999999976</v>
      </c>
      <c r="V9" s="50">
        <f t="shared" si="16"/>
        <v>672.78</v>
      </c>
      <c r="W9" s="51">
        <f t="shared" si="10"/>
        <v>762.78</v>
      </c>
    </row>
    <row r="10" spans="1:23" ht="12.75">
      <c r="A10" s="17">
        <f t="shared" si="13"/>
        <v>746</v>
      </c>
      <c r="B10" s="9">
        <v>50</v>
      </c>
      <c r="C10" s="9">
        <v>50</v>
      </c>
      <c r="D10" s="9">
        <v>150</v>
      </c>
      <c r="E10" s="10">
        <v>160</v>
      </c>
      <c r="F10" s="19">
        <f t="shared" si="0"/>
        <v>-10</v>
      </c>
      <c r="G10" s="18">
        <f t="shared" si="14"/>
        <v>34</v>
      </c>
      <c r="H10" s="20">
        <v>800</v>
      </c>
      <c r="I10" s="21">
        <f t="shared" si="1"/>
        <v>800</v>
      </c>
      <c r="J10" s="14">
        <v>20</v>
      </c>
      <c r="K10" s="22">
        <f t="shared" si="2"/>
        <v>780</v>
      </c>
      <c r="L10" s="23">
        <f t="shared" si="3"/>
        <v>836</v>
      </c>
      <c r="M10" s="33">
        <f t="shared" si="4"/>
        <v>214</v>
      </c>
      <c r="N10" s="34">
        <f t="shared" si="5"/>
        <v>250</v>
      </c>
      <c r="O10" s="39">
        <f t="shared" si="11"/>
        <v>38.5</v>
      </c>
      <c r="P10" s="40">
        <f t="shared" si="12"/>
        <v>24.6</v>
      </c>
      <c r="Q10" s="47">
        <f t="shared" si="6"/>
        <v>824.5</v>
      </c>
      <c r="R10" s="46">
        <f t="shared" si="7"/>
        <v>775.4</v>
      </c>
      <c r="S10" s="48">
        <f t="shared" si="8"/>
        <v>217.21999999999997</v>
      </c>
      <c r="T10" s="49">
        <f t="shared" si="9"/>
        <v>238.5</v>
      </c>
      <c r="U10" s="50">
        <f t="shared" si="15"/>
        <v>32.619999999999976</v>
      </c>
      <c r="V10" s="50">
        <f t="shared" si="16"/>
        <v>742.78</v>
      </c>
      <c r="W10" s="51">
        <f t="shared" si="10"/>
        <v>832.78</v>
      </c>
    </row>
    <row r="11" spans="1:23" ht="12.75">
      <c r="A11" s="17">
        <f t="shared" si="13"/>
        <v>816</v>
      </c>
      <c r="B11" s="9">
        <v>50</v>
      </c>
      <c r="C11" s="9">
        <v>50</v>
      </c>
      <c r="D11" s="9">
        <v>150</v>
      </c>
      <c r="E11" s="10">
        <v>160</v>
      </c>
      <c r="F11" s="19">
        <f t="shared" si="0"/>
        <v>-10</v>
      </c>
      <c r="G11" s="18">
        <f t="shared" si="14"/>
        <v>64</v>
      </c>
      <c r="H11" s="20">
        <v>900</v>
      </c>
      <c r="I11" s="21">
        <f t="shared" si="1"/>
        <v>900</v>
      </c>
      <c r="J11" s="14">
        <v>20</v>
      </c>
      <c r="K11" s="22">
        <f t="shared" si="2"/>
        <v>880</v>
      </c>
      <c r="L11" s="23">
        <f t="shared" si="3"/>
        <v>906</v>
      </c>
      <c r="M11" s="33">
        <f t="shared" si="4"/>
        <v>244</v>
      </c>
      <c r="N11" s="34">
        <f t="shared" si="5"/>
        <v>250</v>
      </c>
      <c r="O11" s="39">
        <f t="shared" si="11"/>
        <v>38.5</v>
      </c>
      <c r="P11" s="40">
        <f t="shared" si="12"/>
        <v>24.6</v>
      </c>
      <c r="Q11" s="47">
        <f t="shared" si="6"/>
        <v>894.5</v>
      </c>
      <c r="R11" s="46">
        <f t="shared" si="7"/>
        <v>875.4</v>
      </c>
      <c r="S11" s="48">
        <f t="shared" si="8"/>
        <v>247.22</v>
      </c>
      <c r="T11" s="49">
        <f t="shared" si="9"/>
        <v>238.5</v>
      </c>
      <c r="U11" s="50">
        <f t="shared" si="15"/>
        <v>62.620000000000005</v>
      </c>
      <c r="V11" s="50">
        <f t="shared" si="16"/>
        <v>812.78</v>
      </c>
      <c r="W11" s="51">
        <f t="shared" si="10"/>
        <v>902.78</v>
      </c>
    </row>
    <row r="12" spans="1:23" ht="12.75">
      <c r="A12" s="17">
        <f t="shared" si="13"/>
        <v>886</v>
      </c>
      <c r="B12" s="9">
        <v>50</v>
      </c>
      <c r="C12" s="9">
        <v>50</v>
      </c>
      <c r="D12" s="9">
        <v>150</v>
      </c>
      <c r="E12" s="10">
        <v>160</v>
      </c>
      <c r="F12" s="19">
        <f t="shared" si="0"/>
        <v>-10</v>
      </c>
      <c r="G12" s="18">
        <f t="shared" si="14"/>
        <v>94</v>
      </c>
      <c r="H12" s="20">
        <v>1000</v>
      </c>
      <c r="I12" s="21">
        <f t="shared" si="1"/>
        <v>1000</v>
      </c>
      <c r="J12" s="14">
        <v>20</v>
      </c>
      <c r="K12" s="22">
        <f t="shared" si="2"/>
        <v>980</v>
      </c>
      <c r="L12" s="23">
        <f t="shared" si="3"/>
        <v>976</v>
      </c>
      <c r="M12" s="33">
        <f t="shared" si="4"/>
        <v>274</v>
      </c>
      <c r="N12" s="34">
        <f t="shared" si="5"/>
        <v>250</v>
      </c>
      <c r="O12" s="39">
        <f t="shared" si="11"/>
        <v>38.5</v>
      </c>
      <c r="P12" s="40">
        <f t="shared" si="12"/>
        <v>24.6</v>
      </c>
      <c r="Q12" s="47">
        <f t="shared" si="6"/>
        <v>964.5</v>
      </c>
      <c r="R12" s="46">
        <f t="shared" si="7"/>
        <v>975.4</v>
      </c>
      <c r="S12" s="48">
        <f t="shared" si="8"/>
        <v>277.22</v>
      </c>
      <c r="T12" s="49">
        <f t="shared" si="9"/>
        <v>238.5</v>
      </c>
      <c r="U12" s="50">
        <f t="shared" si="15"/>
        <v>92.62</v>
      </c>
      <c r="V12" s="50">
        <f t="shared" si="16"/>
        <v>882.78</v>
      </c>
      <c r="W12" s="51">
        <f t="shared" si="10"/>
        <v>972.78</v>
      </c>
    </row>
    <row r="13" spans="1:23" ht="12.75">
      <c r="A13" s="17">
        <f t="shared" si="13"/>
        <v>956</v>
      </c>
      <c r="B13" s="9">
        <v>50</v>
      </c>
      <c r="C13" s="9">
        <v>50</v>
      </c>
      <c r="D13" s="9">
        <v>150</v>
      </c>
      <c r="E13" s="10">
        <v>160</v>
      </c>
      <c r="F13" s="19">
        <f t="shared" si="0"/>
        <v>-10</v>
      </c>
      <c r="G13" s="18">
        <f t="shared" si="14"/>
        <v>124</v>
      </c>
      <c r="H13" s="20">
        <v>1100</v>
      </c>
      <c r="I13" s="21">
        <f t="shared" si="1"/>
        <v>1100</v>
      </c>
      <c r="J13" s="14">
        <v>20</v>
      </c>
      <c r="K13" s="22">
        <f t="shared" si="2"/>
        <v>1080</v>
      </c>
      <c r="L13" s="23">
        <f t="shared" si="3"/>
        <v>1046</v>
      </c>
      <c r="M13" s="33">
        <f t="shared" si="4"/>
        <v>304</v>
      </c>
      <c r="N13" s="34">
        <f t="shared" si="5"/>
        <v>250</v>
      </c>
      <c r="O13" s="39">
        <f t="shared" si="11"/>
        <v>38.5</v>
      </c>
      <c r="P13" s="40">
        <f t="shared" si="12"/>
        <v>24.6</v>
      </c>
      <c r="Q13" s="47">
        <f t="shared" si="6"/>
        <v>1034.5</v>
      </c>
      <c r="R13" s="46">
        <f t="shared" si="7"/>
        <v>1075.4</v>
      </c>
      <c r="S13" s="48">
        <f t="shared" si="8"/>
        <v>307.22</v>
      </c>
      <c r="T13" s="49">
        <f t="shared" si="9"/>
        <v>238.5</v>
      </c>
      <c r="U13" s="50">
        <f t="shared" si="15"/>
        <v>122.62</v>
      </c>
      <c r="V13" s="50">
        <f t="shared" si="16"/>
        <v>952.78</v>
      </c>
      <c r="W13" s="51">
        <f t="shared" si="10"/>
        <v>1042.78</v>
      </c>
    </row>
    <row r="14" spans="1:23" ht="12.75">
      <c r="A14" s="17">
        <f t="shared" si="13"/>
        <v>1026</v>
      </c>
      <c r="B14" s="9">
        <v>50</v>
      </c>
      <c r="C14" s="9">
        <v>50</v>
      </c>
      <c r="D14" s="9">
        <v>150</v>
      </c>
      <c r="E14" s="10">
        <v>160</v>
      </c>
      <c r="F14" s="19">
        <f t="shared" si="0"/>
        <v>-10</v>
      </c>
      <c r="G14" s="18">
        <f t="shared" si="14"/>
        <v>154</v>
      </c>
      <c r="H14" s="20">
        <v>1200</v>
      </c>
      <c r="I14" s="21">
        <f t="shared" si="1"/>
        <v>1200</v>
      </c>
      <c r="J14" s="14">
        <v>20</v>
      </c>
      <c r="K14" s="22">
        <f t="shared" si="2"/>
        <v>1180</v>
      </c>
      <c r="L14" s="23">
        <f t="shared" si="3"/>
        <v>1116</v>
      </c>
      <c r="M14" s="33">
        <f t="shared" si="4"/>
        <v>334</v>
      </c>
      <c r="N14" s="34">
        <f t="shared" si="5"/>
        <v>250</v>
      </c>
      <c r="O14" s="39">
        <f t="shared" si="11"/>
        <v>38.5</v>
      </c>
      <c r="P14" s="40">
        <f t="shared" si="12"/>
        <v>24.6</v>
      </c>
      <c r="Q14" s="47">
        <f t="shared" si="6"/>
        <v>1104.5</v>
      </c>
      <c r="R14" s="46">
        <f t="shared" si="7"/>
        <v>1175.4</v>
      </c>
      <c r="S14" s="48">
        <f t="shared" si="8"/>
        <v>337.22</v>
      </c>
      <c r="T14" s="49">
        <f t="shared" si="9"/>
        <v>238.5</v>
      </c>
      <c r="U14" s="50">
        <f t="shared" si="15"/>
        <v>152.62</v>
      </c>
      <c r="V14" s="50">
        <f t="shared" si="16"/>
        <v>1022.78</v>
      </c>
      <c r="W14" s="51">
        <f t="shared" si="10"/>
        <v>1112.78</v>
      </c>
    </row>
    <row r="15" spans="1:23" ht="12.75">
      <c r="A15" s="17">
        <f t="shared" si="13"/>
        <v>1096</v>
      </c>
      <c r="B15" s="9">
        <v>50</v>
      </c>
      <c r="C15" s="9">
        <v>50</v>
      </c>
      <c r="D15" s="9">
        <v>150</v>
      </c>
      <c r="E15" s="10">
        <v>160</v>
      </c>
      <c r="F15" s="19">
        <f t="shared" si="0"/>
        <v>-10</v>
      </c>
      <c r="G15" s="18">
        <f t="shared" si="14"/>
        <v>184</v>
      </c>
      <c r="H15" s="20">
        <v>1300</v>
      </c>
      <c r="I15" s="21">
        <f t="shared" si="1"/>
        <v>1300</v>
      </c>
      <c r="J15" s="14">
        <v>20</v>
      </c>
      <c r="K15" s="22">
        <f t="shared" si="2"/>
        <v>1280</v>
      </c>
      <c r="L15" s="23">
        <f t="shared" si="3"/>
        <v>1186</v>
      </c>
      <c r="M15" s="33">
        <f t="shared" si="4"/>
        <v>364</v>
      </c>
      <c r="N15" s="34">
        <f t="shared" si="5"/>
        <v>250</v>
      </c>
      <c r="O15" s="39">
        <f t="shared" si="11"/>
        <v>38.5</v>
      </c>
      <c r="P15" s="40">
        <f t="shared" si="12"/>
        <v>24.6</v>
      </c>
      <c r="Q15" s="47">
        <f t="shared" si="6"/>
        <v>1174.5</v>
      </c>
      <c r="R15" s="46">
        <f t="shared" si="7"/>
        <v>1275.4</v>
      </c>
      <c r="S15" s="48">
        <f t="shared" si="8"/>
        <v>367.22</v>
      </c>
      <c r="T15" s="49">
        <f t="shared" si="9"/>
        <v>238.5</v>
      </c>
      <c r="U15" s="50">
        <f t="shared" si="15"/>
        <v>182.62</v>
      </c>
      <c r="V15" s="50">
        <f t="shared" si="16"/>
        <v>1092.78</v>
      </c>
      <c r="W15" s="51">
        <f t="shared" si="10"/>
        <v>1182.78</v>
      </c>
    </row>
    <row r="16" spans="1:23" ht="12.75">
      <c r="A16" s="17">
        <f t="shared" si="13"/>
        <v>1166</v>
      </c>
      <c r="B16" s="9">
        <v>50</v>
      </c>
      <c r="C16" s="9">
        <v>50</v>
      </c>
      <c r="D16" s="9">
        <v>150</v>
      </c>
      <c r="E16" s="10">
        <v>160</v>
      </c>
      <c r="F16" s="19">
        <f t="shared" si="0"/>
        <v>-10</v>
      </c>
      <c r="G16" s="18">
        <f t="shared" si="14"/>
        <v>214</v>
      </c>
      <c r="H16" s="20">
        <v>1400</v>
      </c>
      <c r="I16" s="21">
        <f t="shared" si="1"/>
        <v>1400</v>
      </c>
      <c r="J16" s="14">
        <v>20</v>
      </c>
      <c r="K16" s="22">
        <f t="shared" si="2"/>
        <v>1380</v>
      </c>
      <c r="L16" s="23">
        <f t="shared" si="3"/>
        <v>1256</v>
      </c>
      <c r="M16" s="33">
        <f t="shared" si="4"/>
        <v>394</v>
      </c>
      <c r="N16" s="34">
        <f t="shared" si="5"/>
        <v>250</v>
      </c>
      <c r="O16" s="39">
        <f t="shared" si="11"/>
        <v>38.5</v>
      </c>
      <c r="P16" s="40">
        <f t="shared" si="12"/>
        <v>24.6</v>
      </c>
      <c r="Q16" s="47">
        <f t="shared" si="6"/>
        <v>1244.5</v>
      </c>
      <c r="R16" s="46">
        <f t="shared" si="7"/>
        <v>1375.4</v>
      </c>
      <c r="S16" s="48">
        <f t="shared" si="8"/>
        <v>397.22</v>
      </c>
      <c r="T16" s="49">
        <f t="shared" si="9"/>
        <v>238.5</v>
      </c>
      <c r="U16" s="50">
        <f t="shared" si="15"/>
        <v>212.62</v>
      </c>
      <c r="V16" s="50">
        <f t="shared" si="16"/>
        <v>1162.78</v>
      </c>
      <c r="W16" s="51">
        <f t="shared" si="10"/>
        <v>1252.78</v>
      </c>
    </row>
    <row r="17" spans="1:23" ht="13.5" thickBot="1">
      <c r="A17" s="17">
        <f t="shared" si="13"/>
        <v>1236</v>
      </c>
      <c r="B17" s="9">
        <v>50</v>
      </c>
      <c r="C17" s="9">
        <v>50</v>
      </c>
      <c r="D17" s="9">
        <v>150</v>
      </c>
      <c r="E17" s="10">
        <v>160</v>
      </c>
      <c r="F17" s="24">
        <f t="shared" si="0"/>
        <v>-10</v>
      </c>
      <c r="G17" s="18">
        <f t="shared" si="14"/>
        <v>244</v>
      </c>
      <c r="H17" s="25">
        <v>1500</v>
      </c>
      <c r="I17" s="26">
        <f t="shared" si="1"/>
        <v>1500</v>
      </c>
      <c r="J17" s="14">
        <v>20</v>
      </c>
      <c r="K17" s="27">
        <f t="shared" si="2"/>
        <v>1480</v>
      </c>
      <c r="L17" s="28">
        <f t="shared" si="3"/>
        <v>1326</v>
      </c>
      <c r="M17" s="35">
        <f t="shared" si="4"/>
        <v>424</v>
      </c>
      <c r="N17" s="36">
        <f t="shared" si="5"/>
        <v>250</v>
      </c>
      <c r="O17" s="39">
        <f t="shared" si="11"/>
        <v>38.5</v>
      </c>
      <c r="P17" s="40">
        <f t="shared" si="12"/>
        <v>24.6</v>
      </c>
      <c r="Q17" s="47">
        <f t="shared" si="6"/>
        <v>1314.5</v>
      </c>
      <c r="R17" s="46">
        <f t="shared" si="7"/>
        <v>1475.4</v>
      </c>
      <c r="S17" s="48">
        <f t="shared" si="8"/>
        <v>427.22</v>
      </c>
      <c r="T17" s="49">
        <f t="shared" si="9"/>
        <v>238.5</v>
      </c>
      <c r="U17" s="50">
        <f t="shared" si="15"/>
        <v>242.62</v>
      </c>
      <c r="V17" s="50">
        <f t="shared" si="16"/>
        <v>1232.78</v>
      </c>
      <c r="W17" s="51">
        <f t="shared" si="10"/>
        <v>1322.78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"/>
  <sheetViews>
    <sheetView workbookViewId="0" topLeftCell="G1">
      <selection activeCell="Y4" sqref="Y4"/>
    </sheetView>
  </sheetViews>
  <sheetFormatPr defaultColWidth="9.00390625" defaultRowHeight="12.75"/>
  <cols>
    <col min="1" max="1" width="2.875" style="0" customWidth="1"/>
    <col min="2" max="2" width="5.625" style="0" customWidth="1"/>
    <col min="3" max="3" width="4.875" style="0" customWidth="1"/>
    <col min="4" max="4" width="4.375" style="0" customWidth="1"/>
    <col min="5" max="5" width="4.625" style="0" customWidth="1"/>
    <col min="6" max="6" width="4.375" style="0" customWidth="1"/>
    <col min="7" max="8" width="4.25390625" style="0" customWidth="1"/>
    <col min="9" max="9" width="5.625" style="0" customWidth="1"/>
    <col min="10" max="10" width="5.75390625" style="0" customWidth="1"/>
    <col min="11" max="11" width="3.125" style="0" customWidth="1"/>
    <col min="12" max="12" width="5.25390625" style="0" customWidth="1"/>
    <col min="13" max="14" width="5.125" style="0" customWidth="1"/>
    <col min="15" max="15" width="5.625" style="0" customWidth="1"/>
    <col min="16" max="16" width="5.875" style="0" customWidth="1"/>
    <col min="17" max="17" width="2.375" style="0" customWidth="1"/>
    <col min="18" max="18" width="5.00390625" style="0" customWidth="1"/>
    <col min="19" max="19" width="8.875" style="0" customWidth="1"/>
    <col min="20" max="20" width="9.75390625" style="0" customWidth="1"/>
    <col min="21" max="21" width="9.875" style="0" customWidth="1"/>
    <col min="22" max="22" width="7.375" style="0" customWidth="1"/>
    <col min="23" max="23" width="8.125" style="0" customWidth="1"/>
    <col min="24" max="24" width="6.25390625" style="0" customWidth="1"/>
    <col min="25" max="25" width="7.125" style="0" customWidth="1"/>
    <col min="26" max="26" width="2.375" style="0" customWidth="1"/>
    <col min="27" max="27" width="6.75390625" style="0" customWidth="1"/>
    <col min="28" max="28" width="7.375" style="0" customWidth="1"/>
  </cols>
  <sheetData>
    <row r="1" spans="1:29" ht="13.5" thickBo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4"/>
      <c r="AA1" s="55"/>
      <c r="AB1" s="55"/>
      <c r="AC1" s="55"/>
    </row>
    <row r="2" spans="1:29" ht="13.5" thickBot="1">
      <c r="A2" s="56"/>
      <c r="B2" s="86" t="s">
        <v>23</v>
      </c>
      <c r="C2" s="87"/>
      <c r="D2" s="87"/>
      <c r="E2" s="87"/>
      <c r="F2" s="87"/>
      <c r="G2" s="87"/>
      <c r="H2" s="87"/>
      <c r="I2" s="87"/>
      <c r="J2" s="88"/>
      <c r="K2" s="57"/>
      <c r="L2" s="89" t="s">
        <v>24</v>
      </c>
      <c r="M2" s="90"/>
      <c r="N2" s="90"/>
      <c r="O2" s="90"/>
      <c r="P2" s="91"/>
      <c r="Q2" s="57"/>
      <c r="R2" s="92" t="s">
        <v>25</v>
      </c>
      <c r="S2" s="93"/>
      <c r="T2" s="93"/>
      <c r="U2" s="93"/>
      <c r="V2" s="93"/>
      <c r="W2" s="93"/>
      <c r="X2" s="93"/>
      <c r="Y2" s="94"/>
      <c r="Z2" s="58"/>
      <c r="AA2" s="55"/>
      <c r="AB2" s="55"/>
      <c r="AC2" s="55"/>
    </row>
    <row r="3" spans="1:29" ht="13.5" thickBot="1">
      <c r="A3" s="56"/>
      <c r="B3" s="59" t="s">
        <v>0</v>
      </c>
      <c r="C3" s="59" t="s">
        <v>6</v>
      </c>
      <c r="D3" s="59" t="s">
        <v>1</v>
      </c>
      <c r="E3" s="59" t="s">
        <v>2</v>
      </c>
      <c r="F3" s="59" t="s">
        <v>8</v>
      </c>
      <c r="G3" s="59" t="s">
        <v>3</v>
      </c>
      <c r="H3" s="59" t="s">
        <v>4</v>
      </c>
      <c r="I3" s="59" t="s">
        <v>7</v>
      </c>
      <c r="J3" s="59" t="s">
        <v>9</v>
      </c>
      <c r="K3" s="57"/>
      <c r="L3" s="60" t="s">
        <v>21</v>
      </c>
      <c r="M3" s="60" t="s">
        <v>20</v>
      </c>
      <c r="N3" s="60" t="s">
        <v>14</v>
      </c>
      <c r="O3" s="60" t="s">
        <v>15</v>
      </c>
      <c r="P3" s="60" t="s">
        <v>17</v>
      </c>
      <c r="Q3" s="57"/>
      <c r="R3" s="61" t="s">
        <v>5</v>
      </c>
      <c r="S3" s="61" t="s">
        <v>11</v>
      </c>
      <c r="T3" s="61" t="s">
        <v>16</v>
      </c>
      <c r="U3" s="61" t="s">
        <v>22</v>
      </c>
      <c r="V3" s="61" t="s">
        <v>12</v>
      </c>
      <c r="W3" s="61" t="s">
        <v>26</v>
      </c>
      <c r="X3" s="61" t="s">
        <v>13</v>
      </c>
      <c r="Y3" s="61" t="s">
        <v>19</v>
      </c>
      <c r="Z3" s="58"/>
      <c r="AA3" s="55"/>
      <c r="AB3" s="62" t="s">
        <v>10</v>
      </c>
      <c r="AC3" s="55"/>
    </row>
    <row r="4" spans="1:29" ht="12.75">
      <c r="A4" s="56"/>
      <c r="B4" s="63">
        <f>200+0.7*J4</f>
        <v>186</v>
      </c>
      <c r="C4" s="64">
        <f>-200+0.3*J4</f>
        <v>-206</v>
      </c>
      <c r="D4" s="64">
        <f>50+0.05*I4</f>
        <v>50</v>
      </c>
      <c r="E4" s="64">
        <f>50+0.1*I4</f>
        <v>50</v>
      </c>
      <c r="F4" s="64">
        <f>20+0.15*I4</f>
        <v>20</v>
      </c>
      <c r="G4" s="64">
        <v>150</v>
      </c>
      <c r="H4" s="64">
        <f>160+0.05*I4</f>
        <v>160</v>
      </c>
      <c r="I4" s="64">
        <v>0</v>
      </c>
      <c r="J4" s="65">
        <f aca="true" t="shared" si="0" ref="J4:J19">I4-F4</f>
        <v>-20</v>
      </c>
      <c r="K4" s="57"/>
      <c r="L4" s="66">
        <f>200+0.7*P4</f>
        <v>182.78</v>
      </c>
      <c r="M4" s="67">
        <f>-200+0.3*P4</f>
        <v>-207.38</v>
      </c>
      <c r="N4" s="67">
        <f>E4-E4*0.23</f>
        <v>38.5</v>
      </c>
      <c r="O4" s="67">
        <f>24.6+0.15*I4</f>
        <v>24.6</v>
      </c>
      <c r="P4" s="68">
        <f aca="true" t="shared" si="1" ref="P4:P19">I4-O4</f>
        <v>-24.6</v>
      </c>
      <c r="Q4" s="57"/>
      <c r="R4" s="69">
        <f aca="true" t="shared" si="2" ref="R4:R19">G4-H4</f>
        <v>-10</v>
      </c>
      <c r="S4" s="70">
        <f aca="true" t="shared" si="3" ref="S4:S19">B4+D4+E4+R4</f>
        <v>276</v>
      </c>
      <c r="T4" s="70">
        <f aca="true" t="shared" si="4" ref="T4:T19">B4+D4+N4+R4</f>
        <v>264.5</v>
      </c>
      <c r="U4" s="70">
        <f aca="true" t="shared" si="5" ref="U4:U19">L4+D4+E4+R4</f>
        <v>272.78</v>
      </c>
      <c r="V4" s="70">
        <f aca="true" t="shared" si="6" ref="V4:V19">F4+C4+H4</f>
        <v>-26</v>
      </c>
      <c r="W4" s="70">
        <f aca="true" t="shared" si="7" ref="W4:W19">O4+M4+H4</f>
        <v>-22.78</v>
      </c>
      <c r="X4" s="70">
        <f aca="true" t="shared" si="8" ref="X4:X19">E4+D4+G4</f>
        <v>250</v>
      </c>
      <c r="Y4" s="71">
        <f aca="true" t="shared" si="9" ref="Y4:Y19">N4+D4+G4</f>
        <v>238.5</v>
      </c>
      <c r="Z4" s="58"/>
      <c r="AA4" s="55"/>
      <c r="AB4" s="72">
        <f aca="true" t="shared" si="10" ref="AB4:AB19">I4</f>
        <v>0</v>
      </c>
      <c r="AC4" s="55"/>
    </row>
    <row r="5" spans="1:29" ht="12.75">
      <c r="A5" s="56"/>
      <c r="B5" s="63">
        <f aca="true" t="shared" si="11" ref="B5:B19">200+0.7*J5</f>
        <v>245.5</v>
      </c>
      <c r="C5" s="64">
        <f aca="true" t="shared" si="12" ref="C5:C19">-200+0.3*J5</f>
        <v>-180.5</v>
      </c>
      <c r="D5" s="64">
        <f aca="true" t="shared" si="13" ref="D5:D19">50+0.05*I5</f>
        <v>55</v>
      </c>
      <c r="E5" s="64">
        <f aca="true" t="shared" si="14" ref="E5:E19">50+0.1*I5</f>
        <v>60</v>
      </c>
      <c r="F5" s="64">
        <f aca="true" t="shared" si="15" ref="F5:F19">20+0.15*I5</f>
        <v>35</v>
      </c>
      <c r="G5" s="64">
        <v>150</v>
      </c>
      <c r="H5" s="64">
        <f aca="true" t="shared" si="16" ref="H5:H19">160+0.05*I5</f>
        <v>165</v>
      </c>
      <c r="I5" s="73">
        <v>100</v>
      </c>
      <c r="J5" s="74">
        <f t="shared" si="0"/>
        <v>65</v>
      </c>
      <c r="K5" s="57"/>
      <c r="L5" s="66">
        <f aca="true" t="shared" si="17" ref="L5:L19">200+0.7*P5</f>
        <v>242.28</v>
      </c>
      <c r="M5" s="67">
        <f aca="true" t="shared" si="18" ref="M5:M19">-200+0.3*P5</f>
        <v>-181.88</v>
      </c>
      <c r="N5" s="67">
        <f aca="true" t="shared" si="19" ref="N5:N19">E5-E5*0.23</f>
        <v>46.2</v>
      </c>
      <c r="O5" s="67">
        <f aca="true" t="shared" si="20" ref="O5:O19">24.6+0.15*I5</f>
        <v>39.6</v>
      </c>
      <c r="P5" s="68">
        <f t="shared" si="1"/>
        <v>60.4</v>
      </c>
      <c r="Q5" s="57"/>
      <c r="R5" s="75">
        <f t="shared" si="2"/>
        <v>-15</v>
      </c>
      <c r="S5" s="76">
        <f t="shared" si="3"/>
        <v>345.5</v>
      </c>
      <c r="T5" s="76">
        <f t="shared" si="4"/>
        <v>331.7</v>
      </c>
      <c r="U5" s="76">
        <f t="shared" si="5"/>
        <v>342.28</v>
      </c>
      <c r="V5" s="76">
        <f t="shared" si="6"/>
        <v>19.5</v>
      </c>
      <c r="W5" s="76">
        <f t="shared" si="7"/>
        <v>22.72</v>
      </c>
      <c r="X5" s="76">
        <f t="shared" si="8"/>
        <v>265</v>
      </c>
      <c r="Y5" s="77">
        <f t="shared" si="9"/>
        <v>251.2</v>
      </c>
      <c r="Z5" s="58"/>
      <c r="AA5" s="55"/>
      <c r="AB5" s="72">
        <f t="shared" si="10"/>
        <v>100</v>
      </c>
      <c r="AC5" s="55"/>
    </row>
    <row r="6" spans="1:29" ht="12.75">
      <c r="A6" s="56"/>
      <c r="B6" s="63">
        <f t="shared" si="11"/>
        <v>305</v>
      </c>
      <c r="C6" s="64">
        <f t="shared" si="12"/>
        <v>-155</v>
      </c>
      <c r="D6" s="64">
        <f t="shared" si="13"/>
        <v>60</v>
      </c>
      <c r="E6" s="64">
        <f t="shared" si="14"/>
        <v>70</v>
      </c>
      <c r="F6" s="64">
        <f t="shared" si="15"/>
        <v>50</v>
      </c>
      <c r="G6" s="64">
        <v>150</v>
      </c>
      <c r="H6" s="64">
        <f t="shared" si="16"/>
        <v>170</v>
      </c>
      <c r="I6" s="73">
        <v>200</v>
      </c>
      <c r="J6" s="74">
        <f t="shared" si="0"/>
        <v>150</v>
      </c>
      <c r="K6" s="57"/>
      <c r="L6" s="66">
        <f t="shared" si="17"/>
        <v>301.78</v>
      </c>
      <c r="M6" s="67">
        <f t="shared" si="18"/>
        <v>-156.38</v>
      </c>
      <c r="N6" s="67">
        <f t="shared" si="19"/>
        <v>53.9</v>
      </c>
      <c r="O6" s="67">
        <f t="shared" si="20"/>
        <v>54.6</v>
      </c>
      <c r="P6" s="68">
        <f t="shared" si="1"/>
        <v>145.4</v>
      </c>
      <c r="Q6" s="57"/>
      <c r="R6" s="75">
        <f t="shared" si="2"/>
        <v>-20</v>
      </c>
      <c r="S6" s="76">
        <f t="shared" si="3"/>
        <v>415</v>
      </c>
      <c r="T6" s="76">
        <f t="shared" si="4"/>
        <v>398.9</v>
      </c>
      <c r="U6" s="76">
        <f t="shared" si="5"/>
        <v>411.78</v>
      </c>
      <c r="V6" s="76">
        <f t="shared" si="6"/>
        <v>65</v>
      </c>
      <c r="W6" s="76">
        <f t="shared" si="7"/>
        <v>68.22</v>
      </c>
      <c r="X6" s="76">
        <f t="shared" si="8"/>
        <v>280</v>
      </c>
      <c r="Y6" s="77">
        <f t="shared" si="9"/>
        <v>263.9</v>
      </c>
      <c r="Z6" s="58"/>
      <c r="AA6" s="55"/>
      <c r="AB6" s="72">
        <f t="shared" si="10"/>
        <v>200</v>
      </c>
      <c r="AC6" s="55"/>
    </row>
    <row r="7" spans="1:29" ht="12.75">
      <c r="A7" s="56"/>
      <c r="B7" s="63">
        <f t="shared" si="11"/>
        <v>364.5</v>
      </c>
      <c r="C7" s="64">
        <f t="shared" si="12"/>
        <v>-129.5</v>
      </c>
      <c r="D7" s="64">
        <f t="shared" si="13"/>
        <v>65</v>
      </c>
      <c r="E7" s="64">
        <f t="shared" si="14"/>
        <v>80</v>
      </c>
      <c r="F7" s="64">
        <f t="shared" si="15"/>
        <v>65</v>
      </c>
      <c r="G7" s="64">
        <v>150</v>
      </c>
      <c r="H7" s="64">
        <f t="shared" si="16"/>
        <v>175</v>
      </c>
      <c r="I7" s="73">
        <v>300</v>
      </c>
      <c r="J7" s="74">
        <f t="shared" si="0"/>
        <v>235</v>
      </c>
      <c r="K7" s="57"/>
      <c r="L7" s="66">
        <f t="shared" si="17"/>
        <v>361.28</v>
      </c>
      <c r="M7" s="67">
        <f t="shared" si="18"/>
        <v>-130.88</v>
      </c>
      <c r="N7" s="67">
        <f t="shared" si="19"/>
        <v>61.599999999999994</v>
      </c>
      <c r="O7" s="67">
        <f t="shared" si="20"/>
        <v>69.6</v>
      </c>
      <c r="P7" s="68">
        <f t="shared" si="1"/>
        <v>230.4</v>
      </c>
      <c r="Q7" s="57"/>
      <c r="R7" s="75">
        <f t="shared" si="2"/>
        <v>-25</v>
      </c>
      <c r="S7" s="76">
        <f t="shared" si="3"/>
        <v>484.5</v>
      </c>
      <c r="T7" s="76">
        <f t="shared" si="4"/>
        <v>466.1</v>
      </c>
      <c r="U7" s="76">
        <f t="shared" si="5"/>
        <v>481.28</v>
      </c>
      <c r="V7" s="76">
        <f t="shared" si="6"/>
        <v>110.5</v>
      </c>
      <c r="W7" s="76">
        <f t="shared" si="7"/>
        <v>113.72</v>
      </c>
      <c r="X7" s="76">
        <f t="shared" si="8"/>
        <v>295</v>
      </c>
      <c r="Y7" s="77">
        <f t="shared" si="9"/>
        <v>276.6</v>
      </c>
      <c r="Z7" s="58"/>
      <c r="AA7" s="55"/>
      <c r="AB7" s="72">
        <f t="shared" si="10"/>
        <v>300</v>
      </c>
      <c r="AC7" s="55"/>
    </row>
    <row r="8" spans="1:29" ht="12.75">
      <c r="A8" s="56"/>
      <c r="B8" s="63">
        <f t="shared" si="11"/>
        <v>424</v>
      </c>
      <c r="C8" s="64">
        <f t="shared" si="12"/>
        <v>-104</v>
      </c>
      <c r="D8" s="64">
        <f t="shared" si="13"/>
        <v>70</v>
      </c>
      <c r="E8" s="64">
        <f t="shared" si="14"/>
        <v>90</v>
      </c>
      <c r="F8" s="64">
        <f t="shared" si="15"/>
        <v>80</v>
      </c>
      <c r="G8" s="64">
        <v>150</v>
      </c>
      <c r="H8" s="64">
        <f t="shared" si="16"/>
        <v>180</v>
      </c>
      <c r="I8" s="73">
        <v>400</v>
      </c>
      <c r="J8" s="74">
        <f>I8-F8</f>
        <v>320</v>
      </c>
      <c r="K8" s="57"/>
      <c r="L8" s="66">
        <f t="shared" si="17"/>
        <v>420.78</v>
      </c>
      <c r="M8" s="67">
        <f t="shared" si="18"/>
        <v>-105.38000000000001</v>
      </c>
      <c r="N8" s="67">
        <f t="shared" si="19"/>
        <v>69.3</v>
      </c>
      <c r="O8" s="67">
        <f t="shared" si="20"/>
        <v>84.6</v>
      </c>
      <c r="P8" s="68">
        <f t="shared" si="1"/>
        <v>315.4</v>
      </c>
      <c r="Q8" s="57"/>
      <c r="R8" s="75">
        <f t="shared" si="2"/>
        <v>-30</v>
      </c>
      <c r="S8" s="76">
        <f t="shared" si="3"/>
        <v>554</v>
      </c>
      <c r="T8" s="76">
        <f t="shared" si="4"/>
        <v>533.3</v>
      </c>
      <c r="U8" s="76">
        <f t="shared" si="5"/>
        <v>550.78</v>
      </c>
      <c r="V8" s="76">
        <f t="shared" si="6"/>
        <v>156</v>
      </c>
      <c r="W8" s="76">
        <f t="shared" si="7"/>
        <v>159.21999999999997</v>
      </c>
      <c r="X8" s="76">
        <f t="shared" si="8"/>
        <v>310</v>
      </c>
      <c r="Y8" s="77">
        <f t="shared" si="9"/>
        <v>289.3</v>
      </c>
      <c r="Z8" s="58"/>
      <c r="AA8" s="55"/>
      <c r="AB8" s="72">
        <f t="shared" si="10"/>
        <v>400</v>
      </c>
      <c r="AC8" s="55"/>
    </row>
    <row r="9" spans="1:29" ht="12.75">
      <c r="A9" s="56"/>
      <c r="B9" s="63">
        <f t="shared" si="11"/>
        <v>483.5</v>
      </c>
      <c r="C9" s="64">
        <f t="shared" si="12"/>
        <v>-78.5</v>
      </c>
      <c r="D9" s="64">
        <f t="shared" si="13"/>
        <v>75</v>
      </c>
      <c r="E9" s="64">
        <f t="shared" si="14"/>
        <v>100</v>
      </c>
      <c r="F9" s="64">
        <f t="shared" si="15"/>
        <v>95</v>
      </c>
      <c r="G9" s="64">
        <v>150</v>
      </c>
      <c r="H9" s="64">
        <f t="shared" si="16"/>
        <v>185</v>
      </c>
      <c r="I9" s="73">
        <v>500</v>
      </c>
      <c r="J9" s="74">
        <f t="shared" si="0"/>
        <v>405</v>
      </c>
      <c r="K9" s="57"/>
      <c r="L9" s="66">
        <f t="shared" si="17"/>
        <v>480.28</v>
      </c>
      <c r="M9" s="67">
        <f t="shared" si="18"/>
        <v>-79.88000000000001</v>
      </c>
      <c r="N9" s="67">
        <f t="shared" si="19"/>
        <v>77</v>
      </c>
      <c r="O9" s="67">
        <f t="shared" si="20"/>
        <v>99.6</v>
      </c>
      <c r="P9" s="68">
        <f t="shared" si="1"/>
        <v>400.4</v>
      </c>
      <c r="Q9" s="57"/>
      <c r="R9" s="75">
        <f t="shared" si="2"/>
        <v>-35</v>
      </c>
      <c r="S9" s="76">
        <f t="shared" si="3"/>
        <v>623.5</v>
      </c>
      <c r="T9" s="76">
        <f t="shared" si="4"/>
        <v>600.5</v>
      </c>
      <c r="U9" s="76">
        <f t="shared" si="5"/>
        <v>620.28</v>
      </c>
      <c r="V9" s="76">
        <f t="shared" si="6"/>
        <v>201.5</v>
      </c>
      <c r="W9" s="76">
        <f t="shared" si="7"/>
        <v>204.71999999999997</v>
      </c>
      <c r="X9" s="76">
        <f t="shared" si="8"/>
        <v>325</v>
      </c>
      <c r="Y9" s="77">
        <f t="shared" si="9"/>
        <v>302</v>
      </c>
      <c r="Z9" s="58"/>
      <c r="AA9" s="55"/>
      <c r="AB9" s="72">
        <f t="shared" si="10"/>
        <v>500</v>
      </c>
      <c r="AC9" s="55"/>
    </row>
    <row r="10" spans="1:29" ht="12.75">
      <c r="A10" s="56"/>
      <c r="B10" s="63">
        <f t="shared" si="11"/>
        <v>543</v>
      </c>
      <c r="C10" s="64">
        <f t="shared" si="12"/>
        <v>-53</v>
      </c>
      <c r="D10" s="64">
        <f t="shared" si="13"/>
        <v>80</v>
      </c>
      <c r="E10" s="64">
        <f t="shared" si="14"/>
        <v>110</v>
      </c>
      <c r="F10" s="64">
        <f t="shared" si="15"/>
        <v>110</v>
      </c>
      <c r="G10" s="64">
        <v>150</v>
      </c>
      <c r="H10" s="64">
        <f t="shared" si="16"/>
        <v>190</v>
      </c>
      <c r="I10" s="73">
        <v>600</v>
      </c>
      <c r="J10" s="74">
        <f t="shared" si="0"/>
        <v>490</v>
      </c>
      <c r="K10" s="57"/>
      <c r="L10" s="66">
        <f t="shared" si="17"/>
        <v>539.78</v>
      </c>
      <c r="M10" s="67">
        <f t="shared" si="18"/>
        <v>-54.380000000000024</v>
      </c>
      <c r="N10" s="67">
        <f t="shared" si="19"/>
        <v>84.7</v>
      </c>
      <c r="O10" s="67">
        <f t="shared" si="20"/>
        <v>114.6</v>
      </c>
      <c r="P10" s="68">
        <f t="shared" si="1"/>
        <v>485.4</v>
      </c>
      <c r="Q10" s="57"/>
      <c r="R10" s="75">
        <f t="shared" si="2"/>
        <v>-40</v>
      </c>
      <c r="S10" s="76">
        <f t="shared" si="3"/>
        <v>693</v>
      </c>
      <c r="T10" s="76">
        <f t="shared" si="4"/>
        <v>667.7</v>
      </c>
      <c r="U10" s="76">
        <f t="shared" si="5"/>
        <v>689.78</v>
      </c>
      <c r="V10" s="76">
        <f t="shared" si="6"/>
        <v>247</v>
      </c>
      <c r="W10" s="76">
        <f t="shared" si="7"/>
        <v>250.21999999999997</v>
      </c>
      <c r="X10" s="76">
        <f t="shared" si="8"/>
        <v>340</v>
      </c>
      <c r="Y10" s="77">
        <f t="shared" si="9"/>
        <v>314.7</v>
      </c>
      <c r="Z10" s="58"/>
      <c r="AA10" s="55"/>
      <c r="AB10" s="72">
        <f t="shared" si="10"/>
        <v>600</v>
      </c>
      <c r="AC10" s="55"/>
    </row>
    <row r="11" spans="1:29" ht="12.75">
      <c r="A11" s="56"/>
      <c r="B11" s="63">
        <f t="shared" si="11"/>
        <v>602.5</v>
      </c>
      <c r="C11" s="64">
        <f t="shared" si="12"/>
        <v>-27.5</v>
      </c>
      <c r="D11" s="64">
        <f t="shared" si="13"/>
        <v>85</v>
      </c>
      <c r="E11" s="64">
        <f t="shared" si="14"/>
        <v>120</v>
      </c>
      <c r="F11" s="64">
        <f t="shared" si="15"/>
        <v>125</v>
      </c>
      <c r="G11" s="64">
        <v>150</v>
      </c>
      <c r="H11" s="64">
        <f t="shared" si="16"/>
        <v>195</v>
      </c>
      <c r="I11" s="73">
        <v>700</v>
      </c>
      <c r="J11" s="74">
        <f t="shared" si="0"/>
        <v>575</v>
      </c>
      <c r="K11" s="57"/>
      <c r="L11" s="66">
        <f t="shared" si="17"/>
        <v>599.28</v>
      </c>
      <c r="M11" s="67">
        <f t="shared" si="18"/>
        <v>-28.880000000000024</v>
      </c>
      <c r="N11" s="67">
        <f t="shared" si="19"/>
        <v>92.4</v>
      </c>
      <c r="O11" s="67">
        <f t="shared" si="20"/>
        <v>129.6</v>
      </c>
      <c r="P11" s="68">
        <f t="shared" si="1"/>
        <v>570.4</v>
      </c>
      <c r="Q11" s="57"/>
      <c r="R11" s="75">
        <f t="shared" si="2"/>
        <v>-45</v>
      </c>
      <c r="S11" s="76">
        <f t="shared" si="3"/>
        <v>762.5</v>
      </c>
      <c r="T11" s="76">
        <f t="shared" si="4"/>
        <v>734.9</v>
      </c>
      <c r="U11" s="76">
        <f t="shared" si="5"/>
        <v>759.28</v>
      </c>
      <c r="V11" s="76">
        <f t="shared" si="6"/>
        <v>292.5</v>
      </c>
      <c r="W11" s="76">
        <f t="shared" si="7"/>
        <v>295.71999999999997</v>
      </c>
      <c r="X11" s="76">
        <f t="shared" si="8"/>
        <v>355</v>
      </c>
      <c r="Y11" s="77">
        <f t="shared" si="9"/>
        <v>327.4</v>
      </c>
      <c r="Z11" s="58"/>
      <c r="AA11" s="55"/>
      <c r="AB11" s="72">
        <f t="shared" si="10"/>
        <v>700</v>
      </c>
      <c r="AC11" s="55"/>
    </row>
    <row r="12" spans="1:29" ht="12.75">
      <c r="A12" s="56"/>
      <c r="B12" s="63">
        <f t="shared" si="11"/>
        <v>662</v>
      </c>
      <c r="C12" s="64">
        <f t="shared" si="12"/>
        <v>-2</v>
      </c>
      <c r="D12" s="64">
        <f t="shared" si="13"/>
        <v>90</v>
      </c>
      <c r="E12" s="64">
        <f t="shared" si="14"/>
        <v>130</v>
      </c>
      <c r="F12" s="64">
        <f t="shared" si="15"/>
        <v>140</v>
      </c>
      <c r="G12" s="64">
        <v>150</v>
      </c>
      <c r="H12" s="64">
        <f t="shared" si="16"/>
        <v>200</v>
      </c>
      <c r="I12" s="73">
        <v>800</v>
      </c>
      <c r="J12" s="74">
        <f t="shared" si="0"/>
        <v>660</v>
      </c>
      <c r="K12" s="57"/>
      <c r="L12" s="66">
        <f t="shared" si="17"/>
        <v>658.78</v>
      </c>
      <c r="M12" s="67">
        <f t="shared" si="18"/>
        <v>-3.380000000000024</v>
      </c>
      <c r="N12" s="67">
        <f t="shared" si="19"/>
        <v>100.1</v>
      </c>
      <c r="O12" s="67">
        <f t="shared" si="20"/>
        <v>144.6</v>
      </c>
      <c r="P12" s="68">
        <f t="shared" si="1"/>
        <v>655.4</v>
      </c>
      <c r="Q12" s="57"/>
      <c r="R12" s="75">
        <f t="shared" si="2"/>
        <v>-50</v>
      </c>
      <c r="S12" s="76">
        <f t="shared" si="3"/>
        <v>832</v>
      </c>
      <c r="T12" s="76">
        <f t="shared" si="4"/>
        <v>802.1</v>
      </c>
      <c r="U12" s="76">
        <f t="shared" si="5"/>
        <v>828.78</v>
      </c>
      <c r="V12" s="76">
        <f t="shared" si="6"/>
        <v>338</v>
      </c>
      <c r="W12" s="76">
        <f t="shared" si="7"/>
        <v>341.21999999999997</v>
      </c>
      <c r="X12" s="76">
        <f t="shared" si="8"/>
        <v>370</v>
      </c>
      <c r="Y12" s="77">
        <f t="shared" si="9"/>
        <v>340.1</v>
      </c>
      <c r="Z12" s="58"/>
      <c r="AA12" s="55"/>
      <c r="AB12" s="72">
        <f t="shared" si="10"/>
        <v>800</v>
      </c>
      <c r="AC12" s="55"/>
    </row>
    <row r="13" spans="1:29" ht="12.75">
      <c r="A13" s="56"/>
      <c r="B13" s="63">
        <f t="shared" si="11"/>
        <v>721.5</v>
      </c>
      <c r="C13" s="64">
        <f t="shared" si="12"/>
        <v>23.5</v>
      </c>
      <c r="D13" s="64">
        <f t="shared" si="13"/>
        <v>95</v>
      </c>
      <c r="E13" s="64">
        <f t="shared" si="14"/>
        <v>140</v>
      </c>
      <c r="F13" s="64">
        <f t="shared" si="15"/>
        <v>155</v>
      </c>
      <c r="G13" s="64">
        <v>150</v>
      </c>
      <c r="H13" s="64">
        <f t="shared" si="16"/>
        <v>205</v>
      </c>
      <c r="I13" s="73">
        <v>900</v>
      </c>
      <c r="J13" s="74">
        <f t="shared" si="0"/>
        <v>745</v>
      </c>
      <c r="K13" s="57"/>
      <c r="L13" s="66">
        <f t="shared" si="17"/>
        <v>718.28</v>
      </c>
      <c r="M13" s="67">
        <f t="shared" si="18"/>
        <v>22.119999999999976</v>
      </c>
      <c r="N13" s="67">
        <f t="shared" si="19"/>
        <v>107.8</v>
      </c>
      <c r="O13" s="67">
        <f t="shared" si="20"/>
        <v>159.6</v>
      </c>
      <c r="P13" s="68">
        <f t="shared" si="1"/>
        <v>740.4</v>
      </c>
      <c r="Q13" s="57"/>
      <c r="R13" s="75">
        <f t="shared" si="2"/>
        <v>-55</v>
      </c>
      <c r="S13" s="76">
        <f t="shared" si="3"/>
        <v>901.5</v>
      </c>
      <c r="T13" s="76">
        <f t="shared" si="4"/>
        <v>869.3</v>
      </c>
      <c r="U13" s="76">
        <f t="shared" si="5"/>
        <v>898.28</v>
      </c>
      <c r="V13" s="76">
        <f t="shared" si="6"/>
        <v>383.5</v>
      </c>
      <c r="W13" s="76">
        <f t="shared" si="7"/>
        <v>386.71999999999997</v>
      </c>
      <c r="X13" s="76">
        <f t="shared" si="8"/>
        <v>385</v>
      </c>
      <c r="Y13" s="77">
        <f t="shared" si="9"/>
        <v>352.8</v>
      </c>
      <c r="Z13" s="58"/>
      <c r="AA13" s="55"/>
      <c r="AB13" s="72">
        <f t="shared" si="10"/>
        <v>900</v>
      </c>
      <c r="AC13" s="55"/>
    </row>
    <row r="14" spans="1:29" ht="12.75">
      <c r="A14" s="56"/>
      <c r="B14" s="63">
        <f t="shared" si="11"/>
        <v>781</v>
      </c>
      <c r="C14" s="64">
        <f t="shared" si="12"/>
        <v>49</v>
      </c>
      <c r="D14" s="64">
        <f t="shared" si="13"/>
        <v>100</v>
      </c>
      <c r="E14" s="64">
        <f t="shared" si="14"/>
        <v>150</v>
      </c>
      <c r="F14" s="64">
        <f t="shared" si="15"/>
        <v>170</v>
      </c>
      <c r="G14" s="64">
        <v>150</v>
      </c>
      <c r="H14" s="64">
        <f t="shared" si="16"/>
        <v>210</v>
      </c>
      <c r="I14" s="73">
        <v>1000</v>
      </c>
      <c r="J14" s="74">
        <f t="shared" si="0"/>
        <v>830</v>
      </c>
      <c r="K14" s="57"/>
      <c r="L14" s="66">
        <f t="shared" si="17"/>
        <v>777.78</v>
      </c>
      <c r="M14" s="67">
        <f t="shared" si="18"/>
        <v>47.619999999999976</v>
      </c>
      <c r="N14" s="67">
        <f t="shared" si="19"/>
        <v>115.5</v>
      </c>
      <c r="O14" s="67">
        <f t="shared" si="20"/>
        <v>174.6</v>
      </c>
      <c r="P14" s="68">
        <f t="shared" si="1"/>
        <v>825.4</v>
      </c>
      <c r="Q14" s="57"/>
      <c r="R14" s="75">
        <f t="shared" si="2"/>
        <v>-60</v>
      </c>
      <c r="S14" s="76">
        <f t="shared" si="3"/>
        <v>971</v>
      </c>
      <c r="T14" s="76">
        <f t="shared" si="4"/>
        <v>936.5</v>
      </c>
      <c r="U14" s="76">
        <f t="shared" si="5"/>
        <v>967.78</v>
      </c>
      <c r="V14" s="76">
        <f t="shared" si="6"/>
        <v>429</v>
      </c>
      <c r="W14" s="76">
        <f t="shared" si="7"/>
        <v>432.21999999999997</v>
      </c>
      <c r="X14" s="76">
        <f t="shared" si="8"/>
        <v>400</v>
      </c>
      <c r="Y14" s="77">
        <f t="shared" si="9"/>
        <v>365.5</v>
      </c>
      <c r="Z14" s="58"/>
      <c r="AA14" s="55"/>
      <c r="AB14" s="72">
        <f t="shared" si="10"/>
        <v>1000</v>
      </c>
      <c r="AC14" s="55"/>
    </row>
    <row r="15" spans="1:29" ht="12.75">
      <c r="A15" s="56"/>
      <c r="B15" s="63">
        <f t="shared" si="11"/>
        <v>840.5</v>
      </c>
      <c r="C15" s="64">
        <f t="shared" si="12"/>
        <v>74.5</v>
      </c>
      <c r="D15" s="64">
        <f t="shared" si="13"/>
        <v>105</v>
      </c>
      <c r="E15" s="64">
        <f t="shared" si="14"/>
        <v>160</v>
      </c>
      <c r="F15" s="64">
        <f t="shared" si="15"/>
        <v>185</v>
      </c>
      <c r="G15" s="64">
        <v>150</v>
      </c>
      <c r="H15" s="64">
        <f t="shared" si="16"/>
        <v>215</v>
      </c>
      <c r="I15" s="73">
        <v>1100</v>
      </c>
      <c r="J15" s="74">
        <f t="shared" si="0"/>
        <v>915</v>
      </c>
      <c r="K15" s="57"/>
      <c r="L15" s="66">
        <f t="shared" si="17"/>
        <v>837.28</v>
      </c>
      <c r="M15" s="67">
        <f t="shared" si="18"/>
        <v>73.12</v>
      </c>
      <c r="N15" s="67">
        <f t="shared" si="19"/>
        <v>123.19999999999999</v>
      </c>
      <c r="O15" s="67">
        <f t="shared" si="20"/>
        <v>189.6</v>
      </c>
      <c r="P15" s="68">
        <f t="shared" si="1"/>
        <v>910.4</v>
      </c>
      <c r="Q15" s="57"/>
      <c r="R15" s="75">
        <f t="shared" si="2"/>
        <v>-65</v>
      </c>
      <c r="S15" s="76">
        <f t="shared" si="3"/>
        <v>1040.5</v>
      </c>
      <c r="T15" s="76">
        <f t="shared" si="4"/>
        <v>1003.7</v>
      </c>
      <c r="U15" s="76">
        <f t="shared" si="5"/>
        <v>1037.28</v>
      </c>
      <c r="V15" s="76">
        <f t="shared" si="6"/>
        <v>474.5</v>
      </c>
      <c r="W15" s="76">
        <f t="shared" si="7"/>
        <v>477.72</v>
      </c>
      <c r="X15" s="76">
        <f t="shared" si="8"/>
        <v>415</v>
      </c>
      <c r="Y15" s="77">
        <f t="shared" si="9"/>
        <v>378.2</v>
      </c>
      <c r="Z15" s="58"/>
      <c r="AA15" s="55"/>
      <c r="AB15" s="72">
        <f t="shared" si="10"/>
        <v>1100</v>
      </c>
      <c r="AC15" s="55"/>
    </row>
    <row r="16" spans="1:29" ht="12.75">
      <c r="A16" s="56"/>
      <c r="B16" s="63">
        <f t="shared" si="11"/>
        <v>900</v>
      </c>
      <c r="C16" s="64">
        <f t="shared" si="12"/>
        <v>100</v>
      </c>
      <c r="D16" s="64">
        <f t="shared" si="13"/>
        <v>110</v>
      </c>
      <c r="E16" s="64">
        <f t="shared" si="14"/>
        <v>170</v>
      </c>
      <c r="F16" s="64">
        <f t="shared" si="15"/>
        <v>200</v>
      </c>
      <c r="G16" s="64">
        <v>150</v>
      </c>
      <c r="H16" s="64">
        <f t="shared" si="16"/>
        <v>220</v>
      </c>
      <c r="I16" s="73">
        <v>1200</v>
      </c>
      <c r="J16" s="74">
        <f t="shared" si="0"/>
        <v>1000</v>
      </c>
      <c r="K16" s="57"/>
      <c r="L16" s="66">
        <f t="shared" si="17"/>
        <v>896.78</v>
      </c>
      <c r="M16" s="67">
        <f t="shared" si="18"/>
        <v>98.62</v>
      </c>
      <c r="N16" s="67">
        <f t="shared" si="19"/>
        <v>130.9</v>
      </c>
      <c r="O16" s="67">
        <f t="shared" si="20"/>
        <v>204.6</v>
      </c>
      <c r="P16" s="68">
        <f t="shared" si="1"/>
        <v>995.4</v>
      </c>
      <c r="Q16" s="57"/>
      <c r="R16" s="75">
        <f t="shared" si="2"/>
        <v>-70</v>
      </c>
      <c r="S16" s="76">
        <f t="shared" si="3"/>
        <v>1110</v>
      </c>
      <c r="T16" s="76">
        <f t="shared" si="4"/>
        <v>1070.9</v>
      </c>
      <c r="U16" s="76">
        <f t="shared" si="5"/>
        <v>1106.78</v>
      </c>
      <c r="V16" s="76">
        <f t="shared" si="6"/>
        <v>520</v>
      </c>
      <c r="W16" s="76">
        <f t="shared" si="7"/>
        <v>523.22</v>
      </c>
      <c r="X16" s="76">
        <f t="shared" si="8"/>
        <v>430</v>
      </c>
      <c r="Y16" s="77">
        <f t="shared" si="9"/>
        <v>390.9</v>
      </c>
      <c r="Z16" s="58"/>
      <c r="AA16" s="55"/>
      <c r="AB16" s="72">
        <f t="shared" si="10"/>
        <v>1200</v>
      </c>
      <c r="AC16" s="55"/>
    </row>
    <row r="17" spans="1:29" ht="12.75">
      <c r="A17" s="56"/>
      <c r="B17" s="63">
        <f t="shared" si="11"/>
        <v>959.5</v>
      </c>
      <c r="C17" s="64">
        <f t="shared" si="12"/>
        <v>125.5</v>
      </c>
      <c r="D17" s="64">
        <f t="shared" si="13"/>
        <v>115</v>
      </c>
      <c r="E17" s="64">
        <f t="shared" si="14"/>
        <v>180</v>
      </c>
      <c r="F17" s="64">
        <f t="shared" si="15"/>
        <v>215</v>
      </c>
      <c r="G17" s="64">
        <v>150</v>
      </c>
      <c r="H17" s="64">
        <f t="shared" si="16"/>
        <v>225</v>
      </c>
      <c r="I17" s="73">
        <v>1300</v>
      </c>
      <c r="J17" s="74">
        <f t="shared" si="0"/>
        <v>1085</v>
      </c>
      <c r="K17" s="57"/>
      <c r="L17" s="66">
        <f t="shared" si="17"/>
        <v>956.28</v>
      </c>
      <c r="M17" s="67">
        <f t="shared" si="18"/>
        <v>124.12</v>
      </c>
      <c r="N17" s="67">
        <f t="shared" si="19"/>
        <v>138.6</v>
      </c>
      <c r="O17" s="67">
        <f t="shared" si="20"/>
        <v>219.6</v>
      </c>
      <c r="P17" s="68">
        <f t="shared" si="1"/>
        <v>1080.4</v>
      </c>
      <c r="Q17" s="57"/>
      <c r="R17" s="75">
        <f t="shared" si="2"/>
        <v>-75</v>
      </c>
      <c r="S17" s="76">
        <f t="shared" si="3"/>
        <v>1179.5</v>
      </c>
      <c r="T17" s="76">
        <f t="shared" si="4"/>
        <v>1138.1</v>
      </c>
      <c r="U17" s="76">
        <f t="shared" si="5"/>
        <v>1176.28</v>
      </c>
      <c r="V17" s="76">
        <f t="shared" si="6"/>
        <v>565.5</v>
      </c>
      <c r="W17" s="76">
        <f t="shared" si="7"/>
        <v>568.72</v>
      </c>
      <c r="X17" s="76">
        <f t="shared" si="8"/>
        <v>445</v>
      </c>
      <c r="Y17" s="77">
        <f t="shared" si="9"/>
        <v>403.6</v>
      </c>
      <c r="Z17" s="58"/>
      <c r="AA17" s="55"/>
      <c r="AB17" s="72">
        <f t="shared" si="10"/>
        <v>1300</v>
      </c>
      <c r="AC17" s="55"/>
    </row>
    <row r="18" spans="1:29" ht="12.75">
      <c r="A18" s="56"/>
      <c r="B18" s="63">
        <f t="shared" si="11"/>
        <v>1019</v>
      </c>
      <c r="C18" s="64">
        <f t="shared" si="12"/>
        <v>151</v>
      </c>
      <c r="D18" s="64">
        <f t="shared" si="13"/>
        <v>120</v>
      </c>
      <c r="E18" s="64">
        <f t="shared" si="14"/>
        <v>190</v>
      </c>
      <c r="F18" s="64">
        <f t="shared" si="15"/>
        <v>230</v>
      </c>
      <c r="G18" s="64">
        <v>150</v>
      </c>
      <c r="H18" s="64">
        <f t="shared" si="16"/>
        <v>230</v>
      </c>
      <c r="I18" s="73">
        <v>1400</v>
      </c>
      <c r="J18" s="74">
        <f t="shared" si="0"/>
        <v>1170</v>
      </c>
      <c r="K18" s="57"/>
      <c r="L18" s="66">
        <f t="shared" si="17"/>
        <v>1015.78</v>
      </c>
      <c r="M18" s="67">
        <f t="shared" si="18"/>
        <v>149.62</v>
      </c>
      <c r="N18" s="67">
        <f t="shared" si="19"/>
        <v>146.3</v>
      </c>
      <c r="O18" s="67">
        <f t="shared" si="20"/>
        <v>234.6</v>
      </c>
      <c r="P18" s="68">
        <f t="shared" si="1"/>
        <v>1165.4</v>
      </c>
      <c r="Q18" s="57"/>
      <c r="R18" s="75">
        <f t="shared" si="2"/>
        <v>-80</v>
      </c>
      <c r="S18" s="76">
        <f t="shared" si="3"/>
        <v>1249</v>
      </c>
      <c r="T18" s="76">
        <f t="shared" si="4"/>
        <v>1205.3</v>
      </c>
      <c r="U18" s="76">
        <f t="shared" si="5"/>
        <v>1245.78</v>
      </c>
      <c r="V18" s="76">
        <f t="shared" si="6"/>
        <v>611</v>
      </c>
      <c r="W18" s="76">
        <f t="shared" si="7"/>
        <v>614.22</v>
      </c>
      <c r="X18" s="76">
        <f t="shared" si="8"/>
        <v>460</v>
      </c>
      <c r="Y18" s="77">
        <f t="shared" si="9"/>
        <v>416.3</v>
      </c>
      <c r="Z18" s="58"/>
      <c r="AA18" s="55"/>
      <c r="AB18" s="72">
        <f t="shared" si="10"/>
        <v>1400</v>
      </c>
      <c r="AC18" s="55"/>
    </row>
    <row r="19" spans="1:29" ht="13.5" thickBot="1">
      <c r="A19" s="56"/>
      <c r="B19" s="63">
        <f t="shared" si="11"/>
        <v>1078.5</v>
      </c>
      <c r="C19" s="64">
        <f t="shared" si="12"/>
        <v>176.5</v>
      </c>
      <c r="D19" s="64">
        <f t="shared" si="13"/>
        <v>125</v>
      </c>
      <c r="E19" s="64">
        <f t="shared" si="14"/>
        <v>200</v>
      </c>
      <c r="F19" s="64">
        <f t="shared" si="15"/>
        <v>245</v>
      </c>
      <c r="G19" s="64">
        <v>150</v>
      </c>
      <c r="H19" s="64">
        <f t="shared" si="16"/>
        <v>235</v>
      </c>
      <c r="I19" s="78">
        <v>1500</v>
      </c>
      <c r="J19" s="79">
        <f t="shared" si="0"/>
        <v>1255</v>
      </c>
      <c r="K19" s="57"/>
      <c r="L19" s="66">
        <f t="shared" si="17"/>
        <v>1075.28</v>
      </c>
      <c r="M19" s="67">
        <f t="shared" si="18"/>
        <v>175.12</v>
      </c>
      <c r="N19" s="67">
        <f t="shared" si="19"/>
        <v>154</v>
      </c>
      <c r="O19" s="67">
        <f t="shared" si="20"/>
        <v>249.6</v>
      </c>
      <c r="P19" s="68">
        <f t="shared" si="1"/>
        <v>1250.4</v>
      </c>
      <c r="Q19" s="57"/>
      <c r="R19" s="80">
        <f t="shared" si="2"/>
        <v>-85</v>
      </c>
      <c r="S19" s="81">
        <f t="shared" si="3"/>
        <v>1318.5</v>
      </c>
      <c r="T19" s="81">
        <f t="shared" si="4"/>
        <v>1272.5</v>
      </c>
      <c r="U19" s="81">
        <f t="shared" si="5"/>
        <v>1315.28</v>
      </c>
      <c r="V19" s="81">
        <f t="shared" si="6"/>
        <v>656.5</v>
      </c>
      <c r="W19" s="81">
        <f t="shared" si="7"/>
        <v>659.72</v>
      </c>
      <c r="X19" s="81">
        <f t="shared" si="8"/>
        <v>475</v>
      </c>
      <c r="Y19" s="82">
        <f t="shared" si="9"/>
        <v>429</v>
      </c>
      <c r="Z19" s="58"/>
      <c r="AA19" s="55"/>
      <c r="AB19" s="72">
        <f t="shared" si="10"/>
        <v>1500</v>
      </c>
      <c r="AC19" s="55"/>
    </row>
    <row r="20" spans="1:29" ht="13.5" thickBot="1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5"/>
      <c r="AA20" s="55"/>
      <c r="AB20" s="55"/>
      <c r="AC20" s="55"/>
    </row>
    <row r="21" spans="1:29" ht="12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ht="12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ht="12.7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ht="12.7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ht="12.7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29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29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 ht="12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29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ht="12.7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ht="12.7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  <row r="38" spans="1:29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29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</row>
    <row r="40" spans="1:29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</row>
    <row r="41" spans="1:29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1:29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  <row r="43" spans="1:29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</row>
    <row r="44" spans="1:29" ht="12.7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1:29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</row>
    <row r="46" spans="1:29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</row>
    <row r="47" spans="1:29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</row>
    <row r="48" spans="1:29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</row>
    <row r="49" spans="1:29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1:29" ht="12.7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</row>
    <row r="51" spans="1:29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</row>
  </sheetData>
  <mergeCells count="3">
    <mergeCell ref="B2:J2"/>
    <mergeCell ref="L2:P2"/>
    <mergeCell ref="R2:Y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"/>
  <sheetViews>
    <sheetView zoomScale="90" zoomScaleNormal="90" workbookViewId="0" topLeftCell="A1">
      <selection activeCell="D2" activeCellId="1" sqref="A2:B18 D2:E18"/>
    </sheetView>
  </sheetViews>
  <sheetFormatPr defaultColWidth="9.00390625" defaultRowHeight="12.75"/>
  <cols>
    <col min="1" max="1" width="5.75390625" style="0" customWidth="1"/>
    <col min="2" max="2" width="5.375" style="0" customWidth="1"/>
    <col min="3" max="3" width="2.875" style="0" customWidth="1"/>
    <col min="4" max="4" width="5.00390625" style="0" customWidth="1"/>
    <col min="5" max="5" width="5.125" style="0" customWidth="1"/>
    <col min="6" max="6" width="3.00390625" style="0" customWidth="1"/>
    <col min="7" max="7" width="6.00390625" style="0" customWidth="1"/>
  </cols>
  <sheetData>
    <row r="1" ht="13.5" thickBot="1"/>
    <row r="2" spans="1:7" ht="13.5" thickBot="1">
      <c r="A2" s="96" t="s">
        <v>2</v>
      </c>
      <c r="B2" s="96" t="s">
        <v>8</v>
      </c>
      <c r="D2" s="97" t="s">
        <v>14</v>
      </c>
      <c r="E2" s="98" t="s">
        <v>15</v>
      </c>
      <c r="G2" s="96" t="s">
        <v>7</v>
      </c>
    </row>
    <row r="3" spans="1:7" ht="12.75">
      <c r="A3" s="101">
        <v>50</v>
      </c>
      <c r="B3" s="104">
        <v>20</v>
      </c>
      <c r="D3" s="105">
        <v>38.5</v>
      </c>
      <c r="E3" s="106">
        <v>24.6</v>
      </c>
      <c r="G3" s="99">
        <v>0</v>
      </c>
    </row>
    <row r="4" spans="1:7" ht="12.75">
      <c r="A4" s="101">
        <v>60</v>
      </c>
      <c r="B4" s="104">
        <v>35</v>
      </c>
      <c r="D4" s="105">
        <v>46.2</v>
      </c>
      <c r="E4" s="106">
        <v>43.05</v>
      </c>
      <c r="G4" s="109">
        <v>100</v>
      </c>
    </row>
    <row r="5" spans="1:7" ht="12.75">
      <c r="A5" s="101">
        <v>70</v>
      </c>
      <c r="B5" s="104">
        <v>50</v>
      </c>
      <c r="D5" s="105">
        <v>53.9</v>
      </c>
      <c r="E5" s="106">
        <v>61.5</v>
      </c>
      <c r="G5" s="109">
        <v>200</v>
      </c>
    </row>
    <row r="6" spans="1:7" ht="12.75">
      <c r="A6" s="101">
        <v>80</v>
      </c>
      <c r="B6" s="104">
        <v>65</v>
      </c>
      <c r="D6" s="105">
        <v>61.6</v>
      </c>
      <c r="E6" s="106">
        <v>79.95</v>
      </c>
      <c r="G6" s="109">
        <v>300</v>
      </c>
    </row>
    <row r="7" spans="1:7" ht="12.75">
      <c r="A7" s="101">
        <v>90</v>
      </c>
      <c r="B7" s="104">
        <v>80</v>
      </c>
      <c r="D7" s="105">
        <v>69.3</v>
      </c>
      <c r="E7" s="106">
        <v>98.4</v>
      </c>
      <c r="G7" s="109">
        <v>400</v>
      </c>
    </row>
    <row r="8" spans="1:7" ht="12.75">
      <c r="A8" s="101">
        <v>100</v>
      </c>
      <c r="B8" s="104">
        <v>95</v>
      </c>
      <c r="D8" s="105">
        <v>77</v>
      </c>
      <c r="E8" s="106">
        <v>116.85</v>
      </c>
      <c r="G8" s="109">
        <v>500</v>
      </c>
    </row>
    <row r="9" spans="1:7" ht="12.75">
      <c r="A9" s="101">
        <v>110</v>
      </c>
      <c r="B9" s="104">
        <v>110</v>
      </c>
      <c r="D9" s="105">
        <v>84.7</v>
      </c>
      <c r="E9" s="106">
        <v>135.3</v>
      </c>
      <c r="G9" s="109">
        <v>600</v>
      </c>
    </row>
    <row r="10" spans="1:7" ht="12.75">
      <c r="A10" s="101">
        <v>120</v>
      </c>
      <c r="B10" s="104">
        <v>125</v>
      </c>
      <c r="D10" s="105">
        <v>92.4</v>
      </c>
      <c r="E10" s="106">
        <v>153.75</v>
      </c>
      <c r="G10" s="109">
        <v>700</v>
      </c>
    </row>
    <row r="11" spans="1:7" ht="12.75">
      <c r="A11" s="101">
        <v>130</v>
      </c>
      <c r="B11" s="104">
        <v>140</v>
      </c>
      <c r="D11" s="105">
        <v>100.1</v>
      </c>
      <c r="E11" s="106">
        <v>172.2</v>
      </c>
      <c r="G11" s="109">
        <v>800</v>
      </c>
    </row>
    <row r="12" spans="1:7" ht="12.75">
      <c r="A12" s="101">
        <v>140</v>
      </c>
      <c r="B12" s="104">
        <v>155</v>
      </c>
      <c r="D12" s="105">
        <v>107.8</v>
      </c>
      <c r="E12" s="106">
        <v>190.65</v>
      </c>
      <c r="G12" s="109">
        <v>900</v>
      </c>
    </row>
    <row r="13" spans="1:7" ht="12.75">
      <c r="A13" s="101">
        <v>150</v>
      </c>
      <c r="B13" s="104">
        <v>170</v>
      </c>
      <c r="D13" s="105">
        <v>115.5</v>
      </c>
      <c r="E13" s="106">
        <v>209.1</v>
      </c>
      <c r="G13" s="109">
        <v>1000</v>
      </c>
    </row>
    <row r="14" spans="1:7" ht="12.75">
      <c r="A14" s="101">
        <v>160</v>
      </c>
      <c r="B14" s="104">
        <v>185</v>
      </c>
      <c r="D14" s="105">
        <v>123.2</v>
      </c>
      <c r="E14" s="106">
        <v>227.55</v>
      </c>
      <c r="G14" s="109">
        <v>1100</v>
      </c>
    </row>
    <row r="15" spans="1:7" ht="12.75">
      <c r="A15" s="101">
        <v>170</v>
      </c>
      <c r="B15" s="104">
        <v>200</v>
      </c>
      <c r="D15" s="105">
        <v>130.9</v>
      </c>
      <c r="E15" s="106">
        <v>246</v>
      </c>
      <c r="G15" s="109">
        <v>1200</v>
      </c>
    </row>
    <row r="16" spans="1:7" ht="12.75">
      <c r="A16" s="101">
        <v>180</v>
      </c>
      <c r="B16" s="104">
        <v>215</v>
      </c>
      <c r="D16" s="105">
        <v>138.6</v>
      </c>
      <c r="E16" s="106">
        <v>264.45</v>
      </c>
      <c r="G16" s="109">
        <v>1300</v>
      </c>
    </row>
    <row r="17" spans="1:7" ht="12.75">
      <c r="A17" s="101">
        <v>190</v>
      </c>
      <c r="B17" s="104">
        <v>230</v>
      </c>
      <c r="D17" s="105">
        <v>146.3</v>
      </c>
      <c r="E17" s="106">
        <v>282.9</v>
      </c>
      <c r="G17" s="109">
        <v>1400</v>
      </c>
    </row>
    <row r="18" spans="1:7" ht="12.75">
      <c r="A18" s="101">
        <v>200</v>
      </c>
      <c r="B18" s="104">
        <v>245</v>
      </c>
      <c r="D18" s="105">
        <v>154</v>
      </c>
      <c r="E18" s="106">
        <v>301.35</v>
      </c>
      <c r="G18" s="109">
        <v>1500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zoomScale="90" zoomScaleNormal="90" workbookViewId="0" topLeftCell="A1">
      <selection activeCell="G2" sqref="G2:G18"/>
    </sheetView>
  </sheetViews>
  <sheetFormatPr defaultColWidth="9.00390625" defaultRowHeight="12.75"/>
  <cols>
    <col min="1" max="1" width="5.875" style="0" customWidth="1"/>
    <col min="2" max="2" width="5.75390625" style="0" customWidth="1"/>
    <col min="3" max="3" width="4.875" style="0" customWidth="1"/>
    <col min="4" max="4" width="5.00390625" style="0" customWidth="1"/>
    <col min="5" max="5" width="6.00390625" style="0" customWidth="1"/>
    <col min="6" max="6" width="5.75390625" style="0" customWidth="1"/>
    <col min="7" max="7" width="5.00390625" style="0" customWidth="1"/>
    <col min="8" max="8" width="4.875" style="0" customWidth="1"/>
    <col min="9" max="9" width="5.00390625" style="0" customWidth="1"/>
    <col min="10" max="10" width="4.875" style="0" customWidth="1"/>
    <col min="11" max="11" width="5.625" style="0" customWidth="1"/>
    <col min="12" max="12" width="2.375" style="0" customWidth="1"/>
    <col min="13" max="13" width="4.875" style="0" customWidth="1"/>
    <col min="14" max="14" width="9.75390625" style="0" customWidth="1"/>
    <col min="15" max="15" width="11.125" style="0" customWidth="1"/>
    <col min="16" max="16" width="9.25390625" style="0" customWidth="1"/>
    <col min="17" max="17" width="6.75390625" style="0" customWidth="1"/>
    <col min="18" max="18" width="2.125" style="0" customWidth="1"/>
    <col min="19" max="20" width="6.00390625" style="0" customWidth="1"/>
    <col min="21" max="21" width="5.375" style="0" customWidth="1"/>
    <col min="22" max="22" width="5.25390625" style="0" customWidth="1"/>
    <col min="23" max="23" width="10.375" style="0" customWidth="1"/>
    <col min="24" max="24" width="7.25390625" style="0" customWidth="1"/>
    <col min="25" max="25" width="8.75390625" style="0" customWidth="1"/>
  </cols>
  <sheetData>
    <row r="1" spans="1:26" ht="13.5" thickBo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3.5" thickBot="1">
      <c r="A2" s="96" t="s">
        <v>7</v>
      </c>
      <c r="B2" s="96" t="s">
        <v>10</v>
      </c>
      <c r="C2" s="96" t="s">
        <v>1</v>
      </c>
      <c r="D2" s="96" t="s">
        <v>2</v>
      </c>
      <c r="E2" s="96" t="s">
        <v>0</v>
      </c>
      <c r="F2" s="96" t="s">
        <v>6</v>
      </c>
      <c r="G2" s="96" t="s">
        <v>8</v>
      </c>
      <c r="H2" s="96" t="s">
        <v>3</v>
      </c>
      <c r="I2" s="96" t="s">
        <v>4</v>
      </c>
      <c r="J2" s="96" t="s">
        <v>5</v>
      </c>
      <c r="K2" s="96" t="s">
        <v>9</v>
      </c>
      <c r="L2" s="95"/>
      <c r="M2" s="97" t="s">
        <v>14</v>
      </c>
      <c r="N2" s="96" t="s">
        <v>11</v>
      </c>
      <c r="O2" s="97" t="s">
        <v>16</v>
      </c>
      <c r="P2" s="96" t="s">
        <v>13</v>
      </c>
      <c r="Q2" s="97" t="s">
        <v>19</v>
      </c>
      <c r="R2" s="95"/>
      <c r="S2" s="98" t="s">
        <v>15</v>
      </c>
      <c r="T2" s="98" t="s">
        <v>17</v>
      </c>
      <c r="U2" s="98" t="s">
        <v>21</v>
      </c>
      <c r="V2" s="98" t="s">
        <v>20</v>
      </c>
      <c r="W2" s="98" t="s">
        <v>22</v>
      </c>
      <c r="X2" s="96" t="s">
        <v>12</v>
      </c>
      <c r="Y2" s="98" t="s">
        <v>26</v>
      </c>
      <c r="Z2" s="95"/>
    </row>
    <row r="3" spans="1:26" ht="12.75">
      <c r="A3" s="99">
        <v>0</v>
      </c>
      <c r="B3" s="100">
        <v>0</v>
      </c>
      <c r="C3" s="101">
        <f>50+0.05*A3</f>
        <v>50</v>
      </c>
      <c r="D3" s="101">
        <f>50+0.1*A3</f>
        <v>50</v>
      </c>
      <c r="E3" s="102">
        <f>200+0.7*K3</f>
        <v>186</v>
      </c>
      <c r="F3" s="103">
        <f>-200+0.3*K3</f>
        <v>-206</v>
      </c>
      <c r="G3" s="104">
        <f>20+0.15*A3</f>
        <v>20</v>
      </c>
      <c r="H3" s="104">
        <v>150</v>
      </c>
      <c r="I3" s="104">
        <f>160+0.05*A3</f>
        <v>160</v>
      </c>
      <c r="J3" s="101">
        <f aca="true" t="shared" si="0" ref="J3:J18">H3-I3</f>
        <v>-10</v>
      </c>
      <c r="K3" s="104">
        <f aca="true" t="shared" si="1" ref="K3:K18">A3-G3</f>
        <v>-20</v>
      </c>
      <c r="L3" s="95"/>
      <c r="M3" s="105">
        <f>D3-D3*0.23</f>
        <v>38.5</v>
      </c>
      <c r="N3" s="103">
        <f aca="true" t="shared" si="2" ref="N3:N18">E3+C3+D3+J3</f>
        <v>276</v>
      </c>
      <c r="O3" s="105">
        <f aca="true" t="shared" si="3" ref="O3:O18">E3+C3+M3+J3</f>
        <v>264.5</v>
      </c>
      <c r="P3" s="104">
        <f aca="true" t="shared" si="4" ref="P3:P18">D3+C3+H3</f>
        <v>250</v>
      </c>
      <c r="Q3" s="105">
        <f aca="true" t="shared" si="5" ref="Q3:Q18">M3+C3+H3</f>
        <v>238.5</v>
      </c>
      <c r="R3" s="95"/>
      <c r="S3" s="106">
        <f>G3*1.23</f>
        <v>24.6</v>
      </c>
      <c r="T3" s="107">
        <f aca="true" t="shared" si="6" ref="T3:T18">A3-S3</f>
        <v>-24.6</v>
      </c>
      <c r="U3" s="108">
        <f>200+0.7*T3</f>
        <v>182.78</v>
      </c>
      <c r="V3" s="107">
        <f>-200+0.3*T3</f>
        <v>-207.38</v>
      </c>
      <c r="W3" s="107">
        <f aca="true" t="shared" si="7" ref="W3:W18">U3+C3+D3+J3</f>
        <v>272.78</v>
      </c>
      <c r="X3" s="103">
        <f aca="true" t="shared" si="8" ref="X3:X18">G3+F3+I3</f>
        <v>-26</v>
      </c>
      <c r="Y3" s="107">
        <f aca="true" t="shared" si="9" ref="Y3:Y18">S3+V3+I3</f>
        <v>-22.78</v>
      </c>
      <c r="Z3" s="95"/>
    </row>
    <row r="4" spans="1:26" ht="12.75">
      <c r="A4" s="109">
        <v>100</v>
      </c>
      <c r="B4" s="110">
        <v>100</v>
      </c>
      <c r="C4" s="101">
        <f aca="true" t="shared" si="10" ref="C4:C18">50+0.05*A4</f>
        <v>55</v>
      </c>
      <c r="D4" s="101">
        <f aca="true" t="shared" si="11" ref="D4:D18">50+0.1*A4</f>
        <v>60</v>
      </c>
      <c r="E4" s="102">
        <f aca="true" t="shared" si="12" ref="E4:E18">200+0.7*K4</f>
        <v>245.5</v>
      </c>
      <c r="F4" s="103">
        <f aca="true" t="shared" si="13" ref="F4:F18">-200+0.3*K4</f>
        <v>-180.5</v>
      </c>
      <c r="G4" s="104">
        <f aca="true" t="shared" si="14" ref="G4:G18">20+0.15*A4</f>
        <v>35</v>
      </c>
      <c r="H4" s="104">
        <v>150</v>
      </c>
      <c r="I4" s="104">
        <f aca="true" t="shared" si="15" ref="I4:I18">160+0.05*A4</f>
        <v>165</v>
      </c>
      <c r="J4" s="111">
        <f t="shared" si="0"/>
        <v>-15</v>
      </c>
      <c r="K4" s="113">
        <f t="shared" si="1"/>
        <v>65</v>
      </c>
      <c r="L4" s="95"/>
      <c r="M4" s="105">
        <f aca="true" t="shared" si="16" ref="M4:M18">D4-D4*0.23</f>
        <v>46.2</v>
      </c>
      <c r="N4" s="112">
        <f t="shared" si="2"/>
        <v>345.5</v>
      </c>
      <c r="O4" s="114">
        <f t="shared" si="3"/>
        <v>331.7</v>
      </c>
      <c r="P4" s="113">
        <f t="shared" si="4"/>
        <v>265</v>
      </c>
      <c r="Q4" s="114">
        <f t="shared" si="5"/>
        <v>251.2</v>
      </c>
      <c r="R4" s="95"/>
      <c r="S4" s="106">
        <f aca="true" t="shared" si="17" ref="S4:S18">G4*1.23</f>
        <v>43.05</v>
      </c>
      <c r="T4" s="107">
        <f t="shared" si="6"/>
        <v>56.95</v>
      </c>
      <c r="U4" s="108">
        <f aca="true" t="shared" si="18" ref="U4:U18">200+0.7*T4</f>
        <v>239.865</v>
      </c>
      <c r="V4" s="107">
        <f aca="true" t="shared" si="19" ref="V4:V18">-200+0.3*T4</f>
        <v>-182.915</v>
      </c>
      <c r="W4" s="115">
        <f t="shared" si="7"/>
        <v>339.865</v>
      </c>
      <c r="X4" s="112">
        <f t="shared" si="8"/>
        <v>19.5</v>
      </c>
      <c r="Y4" s="115">
        <f t="shared" si="9"/>
        <v>25.13499999999999</v>
      </c>
      <c r="Z4" s="95"/>
    </row>
    <row r="5" spans="1:26" ht="12.75">
      <c r="A5" s="109">
        <v>200</v>
      </c>
      <c r="B5" s="110">
        <v>200</v>
      </c>
      <c r="C5" s="101">
        <f t="shared" si="10"/>
        <v>60</v>
      </c>
      <c r="D5" s="101">
        <f t="shared" si="11"/>
        <v>70</v>
      </c>
      <c r="E5" s="102">
        <f t="shared" si="12"/>
        <v>305</v>
      </c>
      <c r="F5" s="103">
        <f t="shared" si="13"/>
        <v>-155</v>
      </c>
      <c r="G5" s="104">
        <f t="shared" si="14"/>
        <v>50</v>
      </c>
      <c r="H5" s="104">
        <v>150</v>
      </c>
      <c r="I5" s="104">
        <f t="shared" si="15"/>
        <v>170</v>
      </c>
      <c r="J5" s="111">
        <f t="shared" si="0"/>
        <v>-20</v>
      </c>
      <c r="K5" s="113">
        <f t="shared" si="1"/>
        <v>150</v>
      </c>
      <c r="L5" s="95"/>
      <c r="M5" s="105">
        <f t="shared" si="16"/>
        <v>53.9</v>
      </c>
      <c r="N5" s="112">
        <f t="shared" si="2"/>
        <v>415</v>
      </c>
      <c r="O5" s="114">
        <f t="shared" si="3"/>
        <v>398.9</v>
      </c>
      <c r="P5" s="113">
        <f t="shared" si="4"/>
        <v>280</v>
      </c>
      <c r="Q5" s="114">
        <f t="shared" si="5"/>
        <v>263.9</v>
      </c>
      <c r="R5" s="95"/>
      <c r="S5" s="106">
        <f t="shared" si="17"/>
        <v>61.5</v>
      </c>
      <c r="T5" s="115">
        <f t="shared" si="6"/>
        <v>138.5</v>
      </c>
      <c r="U5" s="108">
        <f t="shared" si="18"/>
        <v>296.95</v>
      </c>
      <c r="V5" s="107">
        <f t="shared" si="19"/>
        <v>-158.45</v>
      </c>
      <c r="W5" s="115">
        <f t="shared" si="7"/>
        <v>406.95</v>
      </c>
      <c r="X5" s="112">
        <f t="shared" si="8"/>
        <v>65</v>
      </c>
      <c r="Y5" s="115">
        <f t="shared" si="9"/>
        <v>73.05000000000001</v>
      </c>
      <c r="Z5" s="95"/>
    </row>
    <row r="6" spans="1:26" ht="12.75">
      <c r="A6" s="109">
        <v>300</v>
      </c>
      <c r="B6" s="110">
        <v>300</v>
      </c>
      <c r="C6" s="101">
        <f t="shared" si="10"/>
        <v>65</v>
      </c>
      <c r="D6" s="101">
        <f t="shared" si="11"/>
        <v>80</v>
      </c>
      <c r="E6" s="102">
        <f t="shared" si="12"/>
        <v>364.5</v>
      </c>
      <c r="F6" s="103">
        <f t="shared" si="13"/>
        <v>-129.5</v>
      </c>
      <c r="G6" s="104">
        <f t="shared" si="14"/>
        <v>65</v>
      </c>
      <c r="H6" s="104">
        <v>150</v>
      </c>
      <c r="I6" s="104">
        <f t="shared" si="15"/>
        <v>175</v>
      </c>
      <c r="J6" s="111">
        <f t="shared" si="0"/>
        <v>-25</v>
      </c>
      <c r="K6" s="113">
        <f t="shared" si="1"/>
        <v>235</v>
      </c>
      <c r="L6" s="95"/>
      <c r="M6" s="105">
        <f t="shared" si="16"/>
        <v>61.599999999999994</v>
      </c>
      <c r="N6" s="112">
        <f t="shared" si="2"/>
        <v>484.5</v>
      </c>
      <c r="O6" s="114">
        <f t="shared" si="3"/>
        <v>466.1</v>
      </c>
      <c r="P6" s="113">
        <f t="shared" si="4"/>
        <v>295</v>
      </c>
      <c r="Q6" s="114">
        <f t="shared" si="5"/>
        <v>276.6</v>
      </c>
      <c r="R6" s="95"/>
      <c r="S6" s="106">
        <f t="shared" si="17"/>
        <v>79.95</v>
      </c>
      <c r="T6" s="115">
        <f t="shared" si="6"/>
        <v>220.05</v>
      </c>
      <c r="U6" s="108">
        <f t="shared" si="18"/>
        <v>354.03499999999997</v>
      </c>
      <c r="V6" s="107">
        <f t="shared" si="19"/>
        <v>-133.985</v>
      </c>
      <c r="W6" s="115">
        <f t="shared" si="7"/>
        <v>474.03499999999997</v>
      </c>
      <c r="X6" s="112">
        <f t="shared" si="8"/>
        <v>110.5</v>
      </c>
      <c r="Y6" s="115">
        <f t="shared" si="9"/>
        <v>120.96499999999999</v>
      </c>
      <c r="Z6" s="95"/>
    </row>
    <row r="7" spans="1:26" ht="12.75">
      <c r="A7" s="109">
        <v>400</v>
      </c>
      <c r="B7" s="110">
        <v>400</v>
      </c>
      <c r="C7" s="101">
        <f t="shared" si="10"/>
        <v>70</v>
      </c>
      <c r="D7" s="101">
        <f t="shared" si="11"/>
        <v>90</v>
      </c>
      <c r="E7" s="102">
        <f t="shared" si="12"/>
        <v>424</v>
      </c>
      <c r="F7" s="103">
        <f t="shared" si="13"/>
        <v>-104</v>
      </c>
      <c r="G7" s="104">
        <f t="shared" si="14"/>
        <v>80</v>
      </c>
      <c r="H7" s="104">
        <v>150</v>
      </c>
      <c r="I7" s="104">
        <f t="shared" si="15"/>
        <v>180</v>
      </c>
      <c r="J7" s="111">
        <f t="shared" si="0"/>
        <v>-30</v>
      </c>
      <c r="K7" s="113">
        <f t="shared" si="1"/>
        <v>320</v>
      </c>
      <c r="L7" s="95"/>
      <c r="M7" s="105">
        <f t="shared" si="16"/>
        <v>69.3</v>
      </c>
      <c r="N7" s="112">
        <f t="shared" si="2"/>
        <v>554</v>
      </c>
      <c r="O7" s="114">
        <f t="shared" si="3"/>
        <v>533.3</v>
      </c>
      <c r="P7" s="113">
        <f t="shared" si="4"/>
        <v>310</v>
      </c>
      <c r="Q7" s="114">
        <f t="shared" si="5"/>
        <v>289.3</v>
      </c>
      <c r="R7" s="95"/>
      <c r="S7" s="106">
        <f t="shared" si="17"/>
        <v>98.4</v>
      </c>
      <c r="T7" s="115">
        <f t="shared" si="6"/>
        <v>301.6</v>
      </c>
      <c r="U7" s="108">
        <f t="shared" si="18"/>
        <v>411.12</v>
      </c>
      <c r="V7" s="107">
        <f t="shared" si="19"/>
        <v>-109.52</v>
      </c>
      <c r="W7" s="115">
        <f t="shared" si="7"/>
        <v>541.12</v>
      </c>
      <c r="X7" s="112">
        <f t="shared" si="8"/>
        <v>156</v>
      </c>
      <c r="Y7" s="115">
        <f t="shared" si="9"/>
        <v>168.88</v>
      </c>
      <c r="Z7" s="95"/>
    </row>
    <row r="8" spans="1:26" ht="12.75">
      <c r="A8" s="109">
        <v>500</v>
      </c>
      <c r="B8" s="110">
        <v>500</v>
      </c>
      <c r="C8" s="101">
        <f t="shared" si="10"/>
        <v>75</v>
      </c>
      <c r="D8" s="101">
        <f t="shared" si="11"/>
        <v>100</v>
      </c>
      <c r="E8" s="102">
        <f t="shared" si="12"/>
        <v>483.5</v>
      </c>
      <c r="F8" s="103">
        <f t="shared" si="13"/>
        <v>-78.5</v>
      </c>
      <c r="G8" s="104">
        <f t="shared" si="14"/>
        <v>95</v>
      </c>
      <c r="H8" s="104">
        <v>150</v>
      </c>
      <c r="I8" s="104">
        <f t="shared" si="15"/>
        <v>185</v>
      </c>
      <c r="J8" s="111">
        <f t="shared" si="0"/>
        <v>-35</v>
      </c>
      <c r="K8" s="113">
        <f t="shared" si="1"/>
        <v>405</v>
      </c>
      <c r="L8" s="95"/>
      <c r="M8" s="105">
        <f t="shared" si="16"/>
        <v>77</v>
      </c>
      <c r="N8" s="112">
        <f t="shared" si="2"/>
        <v>623.5</v>
      </c>
      <c r="O8" s="114">
        <f t="shared" si="3"/>
        <v>600.5</v>
      </c>
      <c r="P8" s="113">
        <f t="shared" si="4"/>
        <v>325</v>
      </c>
      <c r="Q8" s="114">
        <f t="shared" si="5"/>
        <v>302</v>
      </c>
      <c r="R8" s="95"/>
      <c r="S8" s="106">
        <f t="shared" si="17"/>
        <v>116.85</v>
      </c>
      <c r="T8" s="115">
        <f t="shared" si="6"/>
        <v>383.15</v>
      </c>
      <c r="U8" s="108">
        <f t="shared" si="18"/>
        <v>468.205</v>
      </c>
      <c r="V8" s="107">
        <f t="shared" si="19"/>
        <v>-85.055</v>
      </c>
      <c r="W8" s="115">
        <f t="shared" si="7"/>
        <v>608.2049999999999</v>
      </c>
      <c r="X8" s="112">
        <f t="shared" si="8"/>
        <v>201.5</v>
      </c>
      <c r="Y8" s="115">
        <f t="shared" si="9"/>
        <v>216.795</v>
      </c>
      <c r="Z8" s="95"/>
    </row>
    <row r="9" spans="1:26" ht="12.75">
      <c r="A9" s="109">
        <v>600</v>
      </c>
      <c r="B9" s="110">
        <v>600</v>
      </c>
      <c r="C9" s="101">
        <f t="shared" si="10"/>
        <v>80</v>
      </c>
      <c r="D9" s="101">
        <f t="shared" si="11"/>
        <v>110</v>
      </c>
      <c r="E9" s="102">
        <f t="shared" si="12"/>
        <v>543</v>
      </c>
      <c r="F9" s="103">
        <f t="shared" si="13"/>
        <v>-53</v>
      </c>
      <c r="G9" s="104">
        <f t="shared" si="14"/>
        <v>110</v>
      </c>
      <c r="H9" s="104">
        <v>150</v>
      </c>
      <c r="I9" s="104">
        <f t="shared" si="15"/>
        <v>190</v>
      </c>
      <c r="J9" s="111">
        <f t="shared" si="0"/>
        <v>-40</v>
      </c>
      <c r="K9" s="113">
        <f t="shared" si="1"/>
        <v>490</v>
      </c>
      <c r="L9" s="95"/>
      <c r="M9" s="105">
        <f t="shared" si="16"/>
        <v>84.7</v>
      </c>
      <c r="N9" s="112">
        <f t="shared" si="2"/>
        <v>693</v>
      </c>
      <c r="O9" s="114">
        <f t="shared" si="3"/>
        <v>667.7</v>
      </c>
      <c r="P9" s="113">
        <f t="shared" si="4"/>
        <v>340</v>
      </c>
      <c r="Q9" s="114">
        <f t="shared" si="5"/>
        <v>314.7</v>
      </c>
      <c r="R9" s="95"/>
      <c r="S9" s="106">
        <f t="shared" si="17"/>
        <v>135.3</v>
      </c>
      <c r="T9" s="115">
        <f t="shared" si="6"/>
        <v>464.7</v>
      </c>
      <c r="U9" s="108">
        <f t="shared" si="18"/>
        <v>525.29</v>
      </c>
      <c r="V9" s="107">
        <f t="shared" si="19"/>
        <v>-60.59</v>
      </c>
      <c r="W9" s="115">
        <f t="shared" si="7"/>
        <v>675.29</v>
      </c>
      <c r="X9" s="112">
        <f t="shared" si="8"/>
        <v>247</v>
      </c>
      <c r="Y9" s="115">
        <f t="shared" si="9"/>
        <v>264.71000000000004</v>
      </c>
      <c r="Z9" s="95"/>
    </row>
    <row r="10" spans="1:26" ht="12.75">
      <c r="A10" s="109">
        <v>700</v>
      </c>
      <c r="B10" s="110">
        <v>700</v>
      </c>
      <c r="C10" s="101">
        <f t="shared" si="10"/>
        <v>85</v>
      </c>
      <c r="D10" s="101">
        <f t="shared" si="11"/>
        <v>120</v>
      </c>
      <c r="E10" s="102">
        <f t="shared" si="12"/>
        <v>602.5</v>
      </c>
      <c r="F10" s="103">
        <f t="shared" si="13"/>
        <v>-27.5</v>
      </c>
      <c r="G10" s="104">
        <f t="shared" si="14"/>
        <v>125</v>
      </c>
      <c r="H10" s="104">
        <v>150</v>
      </c>
      <c r="I10" s="104">
        <f t="shared" si="15"/>
        <v>195</v>
      </c>
      <c r="J10" s="111">
        <f t="shared" si="0"/>
        <v>-45</v>
      </c>
      <c r="K10" s="113">
        <f t="shared" si="1"/>
        <v>575</v>
      </c>
      <c r="L10" s="95"/>
      <c r="M10" s="105">
        <f t="shared" si="16"/>
        <v>92.4</v>
      </c>
      <c r="N10" s="112">
        <f t="shared" si="2"/>
        <v>762.5</v>
      </c>
      <c r="O10" s="114">
        <f t="shared" si="3"/>
        <v>734.9</v>
      </c>
      <c r="P10" s="113">
        <f t="shared" si="4"/>
        <v>355</v>
      </c>
      <c r="Q10" s="114">
        <f t="shared" si="5"/>
        <v>327.4</v>
      </c>
      <c r="R10" s="95"/>
      <c r="S10" s="106">
        <f t="shared" si="17"/>
        <v>153.75</v>
      </c>
      <c r="T10" s="115">
        <f t="shared" si="6"/>
        <v>546.25</v>
      </c>
      <c r="U10" s="108">
        <f t="shared" si="18"/>
        <v>582.375</v>
      </c>
      <c r="V10" s="107">
        <f t="shared" si="19"/>
        <v>-36.125</v>
      </c>
      <c r="W10" s="115">
        <f t="shared" si="7"/>
        <v>742.375</v>
      </c>
      <c r="X10" s="112">
        <f t="shared" si="8"/>
        <v>292.5</v>
      </c>
      <c r="Y10" s="115">
        <f t="shared" si="9"/>
        <v>312.625</v>
      </c>
      <c r="Z10" s="95"/>
    </row>
    <row r="11" spans="1:26" ht="12.75">
      <c r="A11" s="109">
        <v>800</v>
      </c>
      <c r="B11" s="110">
        <v>800</v>
      </c>
      <c r="C11" s="101">
        <f t="shared" si="10"/>
        <v>90</v>
      </c>
      <c r="D11" s="101">
        <f t="shared" si="11"/>
        <v>130</v>
      </c>
      <c r="E11" s="102">
        <f t="shared" si="12"/>
        <v>662</v>
      </c>
      <c r="F11" s="103">
        <f t="shared" si="13"/>
        <v>-2</v>
      </c>
      <c r="G11" s="104">
        <f t="shared" si="14"/>
        <v>140</v>
      </c>
      <c r="H11" s="104">
        <v>150</v>
      </c>
      <c r="I11" s="104">
        <f t="shared" si="15"/>
        <v>200</v>
      </c>
      <c r="J11" s="111">
        <f t="shared" si="0"/>
        <v>-50</v>
      </c>
      <c r="K11" s="113">
        <f t="shared" si="1"/>
        <v>660</v>
      </c>
      <c r="L11" s="95"/>
      <c r="M11" s="105">
        <f t="shared" si="16"/>
        <v>100.1</v>
      </c>
      <c r="N11" s="112">
        <f t="shared" si="2"/>
        <v>832</v>
      </c>
      <c r="O11" s="114">
        <f t="shared" si="3"/>
        <v>802.1</v>
      </c>
      <c r="P11" s="113">
        <f t="shared" si="4"/>
        <v>370</v>
      </c>
      <c r="Q11" s="114">
        <f t="shared" si="5"/>
        <v>340.1</v>
      </c>
      <c r="R11" s="95"/>
      <c r="S11" s="106">
        <f t="shared" si="17"/>
        <v>172.2</v>
      </c>
      <c r="T11" s="115">
        <f t="shared" si="6"/>
        <v>627.8</v>
      </c>
      <c r="U11" s="108">
        <f t="shared" si="18"/>
        <v>639.4599999999999</v>
      </c>
      <c r="V11" s="107">
        <f t="shared" si="19"/>
        <v>-11.660000000000025</v>
      </c>
      <c r="W11" s="115">
        <f t="shared" si="7"/>
        <v>809.4599999999999</v>
      </c>
      <c r="X11" s="112">
        <f t="shared" si="8"/>
        <v>338</v>
      </c>
      <c r="Y11" s="115">
        <f t="shared" si="9"/>
        <v>360.53999999999996</v>
      </c>
      <c r="Z11" s="95"/>
    </row>
    <row r="12" spans="1:26" ht="12.75">
      <c r="A12" s="109">
        <v>900</v>
      </c>
      <c r="B12" s="110">
        <v>900</v>
      </c>
      <c r="C12" s="101">
        <f t="shared" si="10"/>
        <v>95</v>
      </c>
      <c r="D12" s="101">
        <f t="shared" si="11"/>
        <v>140</v>
      </c>
      <c r="E12" s="102">
        <f t="shared" si="12"/>
        <v>721.5</v>
      </c>
      <c r="F12" s="103">
        <f t="shared" si="13"/>
        <v>23.5</v>
      </c>
      <c r="G12" s="104">
        <f t="shared" si="14"/>
        <v>155</v>
      </c>
      <c r="H12" s="104">
        <v>150</v>
      </c>
      <c r="I12" s="104">
        <f t="shared" si="15"/>
        <v>205</v>
      </c>
      <c r="J12" s="111">
        <f t="shared" si="0"/>
        <v>-55</v>
      </c>
      <c r="K12" s="113">
        <f t="shared" si="1"/>
        <v>745</v>
      </c>
      <c r="L12" s="95"/>
      <c r="M12" s="105">
        <f t="shared" si="16"/>
        <v>107.8</v>
      </c>
      <c r="N12" s="112">
        <f t="shared" si="2"/>
        <v>901.5</v>
      </c>
      <c r="O12" s="114">
        <f t="shared" si="3"/>
        <v>869.3</v>
      </c>
      <c r="P12" s="113">
        <f t="shared" si="4"/>
        <v>385</v>
      </c>
      <c r="Q12" s="114">
        <f t="shared" si="5"/>
        <v>352.8</v>
      </c>
      <c r="R12" s="95"/>
      <c r="S12" s="106">
        <f t="shared" si="17"/>
        <v>190.65</v>
      </c>
      <c r="T12" s="115">
        <f t="shared" si="6"/>
        <v>709.35</v>
      </c>
      <c r="U12" s="108">
        <f t="shared" si="18"/>
        <v>696.545</v>
      </c>
      <c r="V12" s="107">
        <f t="shared" si="19"/>
        <v>12.805000000000007</v>
      </c>
      <c r="W12" s="115">
        <f t="shared" si="7"/>
        <v>876.545</v>
      </c>
      <c r="X12" s="112">
        <f t="shared" si="8"/>
        <v>383.5</v>
      </c>
      <c r="Y12" s="115">
        <f t="shared" si="9"/>
        <v>408.45500000000004</v>
      </c>
      <c r="Z12" s="95"/>
    </row>
    <row r="13" spans="1:26" ht="12.75">
      <c r="A13" s="109">
        <v>1000</v>
      </c>
      <c r="B13" s="110">
        <v>1000</v>
      </c>
      <c r="C13" s="101">
        <f t="shared" si="10"/>
        <v>100</v>
      </c>
      <c r="D13" s="101">
        <f t="shared" si="11"/>
        <v>150</v>
      </c>
      <c r="E13" s="102">
        <f t="shared" si="12"/>
        <v>781</v>
      </c>
      <c r="F13" s="103">
        <f t="shared" si="13"/>
        <v>49</v>
      </c>
      <c r="G13" s="104">
        <f t="shared" si="14"/>
        <v>170</v>
      </c>
      <c r="H13" s="104">
        <v>150</v>
      </c>
      <c r="I13" s="104">
        <f t="shared" si="15"/>
        <v>210</v>
      </c>
      <c r="J13" s="111">
        <f t="shared" si="0"/>
        <v>-60</v>
      </c>
      <c r="K13" s="113">
        <f t="shared" si="1"/>
        <v>830</v>
      </c>
      <c r="L13" s="95"/>
      <c r="M13" s="105">
        <f t="shared" si="16"/>
        <v>115.5</v>
      </c>
      <c r="N13" s="112">
        <f t="shared" si="2"/>
        <v>971</v>
      </c>
      <c r="O13" s="114">
        <f t="shared" si="3"/>
        <v>936.5</v>
      </c>
      <c r="P13" s="113">
        <f t="shared" si="4"/>
        <v>400</v>
      </c>
      <c r="Q13" s="114">
        <f t="shared" si="5"/>
        <v>365.5</v>
      </c>
      <c r="R13" s="95"/>
      <c r="S13" s="106">
        <f t="shared" si="17"/>
        <v>209.1</v>
      </c>
      <c r="T13" s="115">
        <f t="shared" si="6"/>
        <v>790.9</v>
      </c>
      <c r="U13" s="108">
        <f t="shared" si="18"/>
        <v>753.63</v>
      </c>
      <c r="V13" s="107">
        <f t="shared" si="19"/>
        <v>37.26999999999998</v>
      </c>
      <c r="W13" s="115">
        <f t="shared" si="7"/>
        <v>943.63</v>
      </c>
      <c r="X13" s="112">
        <f t="shared" si="8"/>
        <v>429</v>
      </c>
      <c r="Y13" s="115">
        <f t="shared" si="9"/>
        <v>456.37</v>
      </c>
      <c r="Z13" s="95"/>
    </row>
    <row r="14" spans="1:26" ht="12.75">
      <c r="A14" s="109">
        <v>1100</v>
      </c>
      <c r="B14" s="110">
        <v>1100</v>
      </c>
      <c r="C14" s="101">
        <f t="shared" si="10"/>
        <v>105</v>
      </c>
      <c r="D14" s="101">
        <f t="shared" si="11"/>
        <v>160</v>
      </c>
      <c r="E14" s="102">
        <f t="shared" si="12"/>
        <v>840.5</v>
      </c>
      <c r="F14" s="103">
        <f t="shared" si="13"/>
        <v>74.5</v>
      </c>
      <c r="G14" s="104">
        <f t="shared" si="14"/>
        <v>185</v>
      </c>
      <c r="H14" s="104">
        <v>150</v>
      </c>
      <c r="I14" s="104">
        <f t="shared" si="15"/>
        <v>215</v>
      </c>
      <c r="J14" s="111">
        <f t="shared" si="0"/>
        <v>-65</v>
      </c>
      <c r="K14" s="113">
        <f t="shared" si="1"/>
        <v>915</v>
      </c>
      <c r="L14" s="95"/>
      <c r="M14" s="105">
        <f t="shared" si="16"/>
        <v>123.19999999999999</v>
      </c>
      <c r="N14" s="112">
        <f t="shared" si="2"/>
        <v>1040.5</v>
      </c>
      <c r="O14" s="114">
        <f t="shared" si="3"/>
        <v>1003.7</v>
      </c>
      <c r="P14" s="113">
        <f t="shared" si="4"/>
        <v>415</v>
      </c>
      <c r="Q14" s="114">
        <f t="shared" si="5"/>
        <v>378.2</v>
      </c>
      <c r="R14" s="95"/>
      <c r="S14" s="106">
        <f t="shared" si="17"/>
        <v>227.54999999999998</v>
      </c>
      <c r="T14" s="115">
        <f t="shared" si="6"/>
        <v>872.45</v>
      </c>
      <c r="U14" s="108">
        <f t="shared" si="18"/>
        <v>810.715</v>
      </c>
      <c r="V14" s="107">
        <f t="shared" si="19"/>
        <v>61.735000000000014</v>
      </c>
      <c r="W14" s="115">
        <f t="shared" si="7"/>
        <v>1010.7150000000001</v>
      </c>
      <c r="X14" s="112">
        <f t="shared" si="8"/>
        <v>474.5</v>
      </c>
      <c r="Y14" s="115">
        <f t="shared" si="9"/>
        <v>504.28499999999997</v>
      </c>
      <c r="Z14" s="95"/>
    </row>
    <row r="15" spans="1:26" ht="12.75">
      <c r="A15" s="109">
        <v>1200</v>
      </c>
      <c r="B15" s="110">
        <v>1200</v>
      </c>
      <c r="C15" s="101">
        <f t="shared" si="10"/>
        <v>110</v>
      </c>
      <c r="D15" s="101">
        <f t="shared" si="11"/>
        <v>170</v>
      </c>
      <c r="E15" s="102">
        <f t="shared" si="12"/>
        <v>900</v>
      </c>
      <c r="F15" s="103">
        <f t="shared" si="13"/>
        <v>100</v>
      </c>
      <c r="G15" s="104">
        <f t="shared" si="14"/>
        <v>200</v>
      </c>
      <c r="H15" s="104">
        <v>150</v>
      </c>
      <c r="I15" s="104">
        <f t="shared" si="15"/>
        <v>220</v>
      </c>
      <c r="J15" s="111">
        <f t="shared" si="0"/>
        <v>-70</v>
      </c>
      <c r="K15" s="113">
        <f t="shared" si="1"/>
        <v>1000</v>
      </c>
      <c r="L15" s="95"/>
      <c r="M15" s="105">
        <f t="shared" si="16"/>
        <v>130.9</v>
      </c>
      <c r="N15" s="112">
        <f t="shared" si="2"/>
        <v>1110</v>
      </c>
      <c r="O15" s="114">
        <f t="shared" si="3"/>
        <v>1070.9</v>
      </c>
      <c r="P15" s="113">
        <f t="shared" si="4"/>
        <v>430</v>
      </c>
      <c r="Q15" s="114">
        <f t="shared" si="5"/>
        <v>390.9</v>
      </c>
      <c r="R15" s="95"/>
      <c r="S15" s="106">
        <f t="shared" si="17"/>
        <v>246</v>
      </c>
      <c r="T15" s="115">
        <f t="shared" si="6"/>
        <v>954</v>
      </c>
      <c r="U15" s="108">
        <f t="shared" si="18"/>
        <v>867.8</v>
      </c>
      <c r="V15" s="107">
        <f t="shared" si="19"/>
        <v>86.19999999999999</v>
      </c>
      <c r="W15" s="115">
        <f t="shared" si="7"/>
        <v>1077.8</v>
      </c>
      <c r="X15" s="112">
        <f t="shared" si="8"/>
        <v>520</v>
      </c>
      <c r="Y15" s="115">
        <f t="shared" si="9"/>
        <v>552.2</v>
      </c>
      <c r="Z15" s="95"/>
    </row>
    <row r="16" spans="1:26" ht="12.75">
      <c r="A16" s="109">
        <v>1300</v>
      </c>
      <c r="B16" s="110">
        <v>1300</v>
      </c>
      <c r="C16" s="101">
        <f t="shared" si="10"/>
        <v>115</v>
      </c>
      <c r="D16" s="101">
        <f t="shared" si="11"/>
        <v>180</v>
      </c>
      <c r="E16" s="102">
        <f t="shared" si="12"/>
        <v>959.5</v>
      </c>
      <c r="F16" s="103">
        <f t="shared" si="13"/>
        <v>125.5</v>
      </c>
      <c r="G16" s="104">
        <f t="shared" si="14"/>
        <v>215</v>
      </c>
      <c r="H16" s="104">
        <v>150</v>
      </c>
      <c r="I16" s="104">
        <f t="shared" si="15"/>
        <v>225</v>
      </c>
      <c r="J16" s="111">
        <f t="shared" si="0"/>
        <v>-75</v>
      </c>
      <c r="K16" s="113">
        <f t="shared" si="1"/>
        <v>1085</v>
      </c>
      <c r="L16" s="95"/>
      <c r="M16" s="105">
        <f t="shared" si="16"/>
        <v>138.6</v>
      </c>
      <c r="N16" s="112">
        <f t="shared" si="2"/>
        <v>1179.5</v>
      </c>
      <c r="O16" s="114">
        <f t="shared" si="3"/>
        <v>1138.1</v>
      </c>
      <c r="P16" s="113">
        <f t="shared" si="4"/>
        <v>445</v>
      </c>
      <c r="Q16" s="114">
        <f t="shared" si="5"/>
        <v>403.6</v>
      </c>
      <c r="R16" s="95"/>
      <c r="S16" s="106">
        <f t="shared" si="17"/>
        <v>264.45</v>
      </c>
      <c r="T16" s="115">
        <f t="shared" si="6"/>
        <v>1035.55</v>
      </c>
      <c r="U16" s="108">
        <f t="shared" si="18"/>
        <v>924.8849999999999</v>
      </c>
      <c r="V16" s="107">
        <f t="shared" si="19"/>
        <v>110.66499999999996</v>
      </c>
      <c r="W16" s="115">
        <f t="shared" si="7"/>
        <v>1144.8849999999998</v>
      </c>
      <c r="X16" s="112">
        <f t="shared" si="8"/>
        <v>565.5</v>
      </c>
      <c r="Y16" s="115">
        <f t="shared" si="9"/>
        <v>600.115</v>
      </c>
      <c r="Z16" s="95"/>
    </row>
    <row r="17" spans="1:26" ht="12.75">
      <c r="A17" s="109">
        <v>1400</v>
      </c>
      <c r="B17" s="110">
        <v>1400</v>
      </c>
      <c r="C17" s="101">
        <f t="shared" si="10"/>
        <v>120</v>
      </c>
      <c r="D17" s="101">
        <f t="shared" si="11"/>
        <v>190</v>
      </c>
      <c r="E17" s="102">
        <f t="shared" si="12"/>
        <v>1019</v>
      </c>
      <c r="F17" s="103">
        <f t="shared" si="13"/>
        <v>151</v>
      </c>
      <c r="G17" s="104">
        <f t="shared" si="14"/>
        <v>230</v>
      </c>
      <c r="H17" s="104">
        <v>150</v>
      </c>
      <c r="I17" s="104">
        <f t="shared" si="15"/>
        <v>230</v>
      </c>
      <c r="J17" s="111">
        <f t="shared" si="0"/>
        <v>-80</v>
      </c>
      <c r="K17" s="113">
        <f t="shared" si="1"/>
        <v>1170</v>
      </c>
      <c r="L17" s="95"/>
      <c r="M17" s="105">
        <f t="shared" si="16"/>
        <v>146.3</v>
      </c>
      <c r="N17" s="112">
        <f t="shared" si="2"/>
        <v>1249</v>
      </c>
      <c r="O17" s="114">
        <f t="shared" si="3"/>
        <v>1205.3</v>
      </c>
      <c r="P17" s="113">
        <f t="shared" si="4"/>
        <v>460</v>
      </c>
      <c r="Q17" s="114">
        <f t="shared" si="5"/>
        <v>416.3</v>
      </c>
      <c r="R17" s="95"/>
      <c r="S17" s="106">
        <f t="shared" si="17"/>
        <v>282.9</v>
      </c>
      <c r="T17" s="115">
        <f t="shared" si="6"/>
        <v>1117.1</v>
      </c>
      <c r="U17" s="108">
        <f t="shared" si="18"/>
        <v>981.9699999999999</v>
      </c>
      <c r="V17" s="107">
        <f t="shared" si="19"/>
        <v>135.12999999999994</v>
      </c>
      <c r="W17" s="115">
        <f t="shared" si="7"/>
        <v>1211.9699999999998</v>
      </c>
      <c r="X17" s="112">
        <f t="shared" si="8"/>
        <v>611</v>
      </c>
      <c r="Y17" s="115">
        <f t="shared" si="9"/>
        <v>648.03</v>
      </c>
      <c r="Z17" s="95"/>
    </row>
    <row r="18" spans="1:26" ht="12.75">
      <c r="A18" s="109">
        <v>1500</v>
      </c>
      <c r="B18" s="110">
        <v>1500</v>
      </c>
      <c r="C18" s="101">
        <f t="shared" si="10"/>
        <v>125</v>
      </c>
      <c r="D18" s="101">
        <f t="shared" si="11"/>
        <v>200</v>
      </c>
      <c r="E18" s="102">
        <f t="shared" si="12"/>
        <v>1078.5</v>
      </c>
      <c r="F18" s="103">
        <f t="shared" si="13"/>
        <v>176.5</v>
      </c>
      <c r="G18" s="104">
        <f t="shared" si="14"/>
        <v>245</v>
      </c>
      <c r="H18" s="104">
        <v>150</v>
      </c>
      <c r="I18" s="104">
        <f t="shared" si="15"/>
        <v>235</v>
      </c>
      <c r="J18" s="111">
        <f t="shared" si="0"/>
        <v>-85</v>
      </c>
      <c r="K18" s="113">
        <f t="shared" si="1"/>
        <v>1255</v>
      </c>
      <c r="L18" s="95"/>
      <c r="M18" s="105">
        <f t="shared" si="16"/>
        <v>154</v>
      </c>
      <c r="N18" s="112">
        <f t="shared" si="2"/>
        <v>1318.5</v>
      </c>
      <c r="O18" s="114">
        <f t="shared" si="3"/>
        <v>1272.5</v>
      </c>
      <c r="P18" s="113">
        <f t="shared" si="4"/>
        <v>475</v>
      </c>
      <c r="Q18" s="114">
        <f t="shared" si="5"/>
        <v>429</v>
      </c>
      <c r="R18" s="95"/>
      <c r="S18" s="106">
        <f t="shared" si="17"/>
        <v>301.35</v>
      </c>
      <c r="T18" s="115">
        <f t="shared" si="6"/>
        <v>1198.65</v>
      </c>
      <c r="U18" s="108">
        <f t="shared" si="18"/>
        <v>1039.055</v>
      </c>
      <c r="V18" s="107">
        <f t="shared" si="19"/>
        <v>159.59500000000003</v>
      </c>
      <c r="W18" s="115">
        <f t="shared" si="7"/>
        <v>1279.055</v>
      </c>
      <c r="X18" s="112">
        <f t="shared" si="8"/>
        <v>656.5</v>
      </c>
      <c r="Y18" s="115">
        <f t="shared" si="9"/>
        <v>695.945</v>
      </c>
      <c r="Z18" s="95"/>
    </row>
    <row r="19" spans="1:26" ht="12.7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13.5" thickBo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17" ht="13.5" thickBot="1">
      <c r="A21" s="116" t="s">
        <v>1</v>
      </c>
      <c r="B21" s="116" t="s">
        <v>2</v>
      </c>
      <c r="C21" s="116" t="s">
        <v>8</v>
      </c>
      <c r="D21" s="116" t="s">
        <v>4</v>
      </c>
      <c r="E21" s="116" t="s">
        <v>9</v>
      </c>
      <c r="F21" s="116" t="s">
        <v>0</v>
      </c>
      <c r="G21" s="116" t="s">
        <v>6</v>
      </c>
      <c r="H21" s="95"/>
      <c r="I21" s="95"/>
      <c r="J21" s="95"/>
      <c r="K21" s="117" t="s">
        <v>11</v>
      </c>
      <c r="L21" s="95"/>
      <c r="M21" s="95"/>
      <c r="N21" s="118" t="s">
        <v>27</v>
      </c>
      <c r="O21" s="118" t="s">
        <v>16</v>
      </c>
      <c r="P21" s="118" t="s">
        <v>22</v>
      </c>
      <c r="Q21" s="118" t="s">
        <v>28</v>
      </c>
    </row>
    <row r="22" spans="1:17" ht="12.75">
      <c r="A22" s="99">
        <v>50</v>
      </c>
      <c r="B22" s="99">
        <v>50</v>
      </c>
      <c r="C22" s="99">
        <v>20</v>
      </c>
      <c r="D22" s="99">
        <v>160</v>
      </c>
      <c r="E22" s="99">
        <f aca="true" t="shared" si="20" ref="E22:E37">A3-C22</f>
        <v>-20</v>
      </c>
      <c r="F22" s="99">
        <f>200+0.7*E22</f>
        <v>186</v>
      </c>
      <c r="G22" s="99">
        <f>-200+0.3*E22</f>
        <v>-206</v>
      </c>
      <c r="H22" s="95"/>
      <c r="I22" s="95"/>
      <c r="J22" s="95"/>
      <c r="K22" s="119">
        <f>F22+A22+B22+H3-D22</f>
        <v>276</v>
      </c>
      <c r="L22" s="95"/>
      <c r="M22" s="95"/>
      <c r="N22" s="102">
        <f aca="true" t="shared" si="21" ref="N22:N37">F22+C3+B22+H3-D22</f>
        <v>276</v>
      </c>
      <c r="O22" s="102">
        <f aca="true" t="shared" si="22" ref="O22:O37">F22+A22+D3+H3-D22</f>
        <v>276</v>
      </c>
      <c r="P22" s="102">
        <f aca="true" t="shared" si="23" ref="P22:P37">E3+A22+B22+H3-D22</f>
        <v>276</v>
      </c>
      <c r="Q22" s="120">
        <f aca="true" t="shared" si="24" ref="Q22:Q37">F22+A22+B22+H3-I3</f>
        <v>276</v>
      </c>
    </row>
    <row r="23" spans="1:17" ht="12.75">
      <c r="A23" s="99">
        <v>50</v>
      </c>
      <c r="B23" s="99">
        <v>50</v>
      </c>
      <c r="C23" s="99">
        <v>20</v>
      </c>
      <c r="D23" s="99">
        <v>160</v>
      </c>
      <c r="E23" s="99">
        <f t="shared" si="20"/>
        <v>80</v>
      </c>
      <c r="F23" s="99">
        <f aca="true" t="shared" si="25" ref="F23:F37">200+0.7*E23</f>
        <v>256</v>
      </c>
      <c r="G23" s="99">
        <f aca="true" t="shared" si="26" ref="G23:G37">-200+0.3*E23</f>
        <v>-176</v>
      </c>
      <c r="H23" s="95"/>
      <c r="I23" s="95"/>
      <c r="J23" s="95"/>
      <c r="K23" s="119">
        <f aca="true" t="shared" si="27" ref="K23:K37">F23+A23+B23+H4-D23</f>
        <v>346</v>
      </c>
      <c r="L23" s="95"/>
      <c r="M23" s="95"/>
      <c r="N23" s="102">
        <f t="shared" si="21"/>
        <v>351</v>
      </c>
      <c r="O23" s="102">
        <f t="shared" si="22"/>
        <v>356</v>
      </c>
      <c r="P23" s="102">
        <f t="shared" si="23"/>
        <v>335.5</v>
      </c>
      <c r="Q23" s="120">
        <f t="shared" si="24"/>
        <v>341</v>
      </c>
    </row>
    <row r="24" spans="1:17" ht="12.75">
      <c r="A24" s="99">
        <v>50</v>
      </c>
      <c r="B24" s="99">
        <v>50</v>
      </c>
      <c r="C24" s="99">
        <v>20</v>
      </c>
      <c r="D24" s="99">
        <v>160</v>
      </c>
      <c r="E24" s="99">
        <f t="shared" si="20"/>
        <v>180</v>
      </c>
      <c r="F24" s="99">
        <f t="shared" si="25"/>
        <v>326</v>
      </c>
      <c r="G24" s="99">
        <f t="shared" si="26"/>
        <v>-146</v>
      </c>
      <c r="H24" s="95"/>
      <c r="I24" s="95"/>
      <c r="J24" s="95"/>
      <c r="K24" s="119">
        <f t="shared" si="27"/>
        <v>416</v>
      </c>
      <c r="L24" s="95"/>
      <c r="M24" s="95"/>
      <c r="N24" s="102">
        <f t="shared" si="21"/>
        <v>426</v>
      </c>
      <c r="O24" s="102">
        <f t="shared" si="22"/>
        <v>436</v>
      </c>
      <c r="P24" s="102">
        <f t="shared" si="23"/>
        <v>395</v>
      </c>
      <c r="Q24" s="120">
        <f t="shared" si="24"/>
        <v>406</v>
      </c>
    </row>
    <row r="25" spans="1:17" ht="12.75">
      <c r="A25" s="99">
        <v>50</v>
      </c>
      <c r="B25" s="99">
        <v>50</v>
      </c>
      <c r="C25" s="99">
        <v>20</v>
      </c>
      <c r="D25" s="99">
        <v>160</v>
      </c>
      <c r="E25" s="99">
        <f t="shared" si="20"/>
        <v>280</v>
      </c>
      <c r="F25" s="99">
        <f t="shared" si="25"/>
        <v>396</v>
      </c>
      <c r="G25" s="99">
        <f t="shared" si="26"/>
        <v>-116</v>
      </c>
      <c r="H25" s="95"/>
      <c r="I25" s="95"/>
      <c r="J25" s="95"/>
      <c r="K25" s="119">
        <f t="shared" si="27"/>
        <v>486</v>
      </c>
      <c r="L25" s="95"/>
      <c r="M25" s="95"/>
      <c r="N25" s="102">
        <f t="shared" si="21"/>
        <v>501</v>
      </c>
      <c r="O25" s="102">
        <f t="shared" si="22"/>
        <v>516</v>
      </c>
      <c r="P25" s="102">
        <f t="shared" si="23"/>
        <v>454.5</v>
      </c>
      <c r="Q25" s="120">
        <f t="shared" si="24"/>
        <v>471</v>
      </c>
    </row>
    <row r="26" spans="1:17" ht="12.75">
      <c r="A26" s="99">
        <v>50</v>
      </c>
      <c r="B26" s="99">
        <v>50</v>
      </c>
      <c r="C26" s="99">
        <v>20</v>
      </c>
      <c r="D26" s="99">
        <v>160</v>
      </c>
      <c r="E26" s="99">
        <f t="shared" si="20"/>
        <v>380</v>
      </c>
      <c r="F26" s="99">
        <f t="shared" si="25"/>
        <v>466</v>
      </c>
      <c r="G26" s="99">
        <f t="shared" si="26"/>
        <v>-86</v>
      </c>
      <c r="H26" s="95"/>
      <c r="I26" s="95"/>
      <c r="J26" s="95"/>
      <c r="K26" s="119">
        <f t="shared" si="27"/>
        <v>556</v>
      </c>
      <c r="L26" s="95"/>
      <c r="M26" s="95"/>
      <c r="N26" s="102">
        <f t="shared" si="21"/>
        <v>576</v>
      </c>
      <c r="O26" s="102">
        <f t="shared" si="22"/>
        <v>596</v>
      </c>
      <c r="P26" s="102">
        <f t="shared" si="23"/>
        <v>514</v>
      </c>
      <c r="Q26" s="120">
        <f t="shared" si="24"/>
        <v>536</v>
      </c>
    </row>
    <row r="27" spans="1:17" ht="12.75">
      <c r="A27" s="99">
        <v>50</v>
      </c>
      <c r="B27" s="99">
        <v>50</v>
      </c>
      <c r="C27" s="99">
        <v>20</v>
      </c>
      <c r="D27" s="99">
        <v>160</v>
      </c>
      <c r="E27" s="99">
        <f t="shared" si="20"/>
        <v>480</v>
      </c>
      <c r="F27" s="99">
        <f t="shared" si="25"/>
        <v>536</v>
      </c>
      <c r="G27" s="99">
        <f t="shared" si="26"/>
        <v>-56</v>
      </c>
      <c r="H27" s="95"/>
      <c r="I27" s="95"/>
      <c r="J27" s="95"/>
      <c r="K27" s="119">
        <f t="shared" si="27"/>
        <v>626</v>
      </c>
      <c r="L27" s="95"/>
      <c r="M27" s="95"/>
      <c r="N27" s="102">
        <f t="shared" si="21"/>
        <v>651</v>
      </c>
      <c r="O27" s="102">
        <f t="shared" si="22"/>
        <v>676</v>
      </c>
      <c r="P27" s="102">
        <f t="shared" si="23"/>
        <v>573.5</v>
      </c>
      <c r="Q27" s="120">
        <f t="shared" si="24"/>
        <v>601</v>
      </c>
    </row>
    <row r="28" spans="1:17" ht="12.75">
      <c r="A28" s="99">
        <v>50</v>
      </c>
      <c r="B28" s="99">
        <v>50</v>
      </c>
      <c r="C28" s="99">
        <v>20</v>
      </c>
      <c r="D28" s="99">
        <v>160</v>
      </c>
      <c r="E28" s="99">
        <f t="shared" si="20"/>
        <v>580</v>
      </c>
      <c r="F28" s="99">
        <f t="shared" si="25"/>
        <v>606</v>
      </c>
      <c r="G28" s="99">
        <f t="shared" si="26"/>
        <v>-26</v>
      </c>
      <c r="H28" s="95"/>
      <c r="I28" s="95"/>
      <c r="J28" s="95"/>
      <c r="K28" s="119">
        <f t="shared" si="27"/>
        <v>696</v>
      </c>
      <c r="L28" s="95"/>
      <c r="M28" s="95"/>
      <c r="N28" s="102">
        <f t="shared" si="21"/>
        <v>726</v>
      </c>
      <c r="O28" s="102">
        <f t="shared" si="22"/>
        <v>756</v>
      </c>
      <c r="P28" s="102">
        <f t="shared" si="23"/>
        <v>633</v>
      </c>
      <c r="Q28" s="120">
        <f t="shared" si="24"/>
        <v>666</v>
      </c>
    </row>
    <row r="29" spans="1:17" ht="12.75">
      <c r="A29" s="99">
        <v>50</v>
      </c>
      <c r="B29" s="99">
        <v>50</v>
      </c>
      <c r="C29" s="99">
        <v>20</v>
      </c>
      <c r="D29" s="99">
        <v>160</v>
      </c>
      <c r="E29" s="99">
        <f t="shared" si="20"/>
        <v>680</v>
      </c>
      <c r="F29" s="99">
        <f t="shared" si="25"/>
        <v>676</v>
      </c>
      <c r="G29" s="99">
        <f t="shared" si="26"/>
        <v>4</v>
      </c>
      <c r="H29" s="95"/>
      <c r="I29" s="95"/>
      <c r="J29" s="95"/>
      <c r="K29" s="119">
        <f t="shared" si="27"/>
        <v>766</v>
      </c>
      <c r="L29" s="95"/>
      <c r="M29" s="95"/>
      <c r="N29" s="102">
        <f t="shared" si="21"/>
        <v>801</v>
      </c>
      <c r="O29" s="102">
        <f t="shared" si="22"/>
        <v>836</v>
      </c>
      <c r="P29" s="102">
        <f t="shared" si="23"/>
        <v>692.5</v>
      </c>
      <c r="Q29" s="120">
        <f t="shared" si="24"/>
        <v>731</v>
      </c>
    </row>
    <row r="30" spans="1:17" ht="12.75">
      <c r="A30" s="99">
        <v>50</v>
      </c>
      <c r="B30" s="99">
        <v>50</v>
      </c>
      <c r="C30" s="99">
        <v>20</v>
      </c>
      <c r="D30" s="99">
        <v>160</v>
      </c>
      <c r="E30" s="99">
        <f t="shared" si="20"/>
        <v>780</v>
      </c>
      <c r="F30" s="99">
        <f t="shared" si="25"/>
        <v>746</v>
      </c>
      <c r="G30" s="99">
        <f t="shared" si="26"/>
        <v>34</v>
      </c>
      <c r="H30" s="95"/>
      <c r="I30" s="95"/>
      <c r="J30" s="95"/>
      <c r="K30" s="119">
        <f t="shared" si="27"/>
        <v>836</v>
      </c>
      <c r="L30" s="95"/>
      <c r="M30" s="95"/>
      <c r="N30" s="102">
        <f t="shared" si="21"/>
        <v>876</v>
      </c>
      <c r="O30" s="102">
        <f t="shared" si="22"/>
        <v>916</v>
      </c>
      <c r="P30" s="102">
        <f t="shared" si="23"/>
        <v>752</v>
      </c>
      <c r="Q30" s="120">
        <f t="shared" si="24"/>
        <v>796</v>
      </c>
    </row>
    <row r="31" spans="1:17" ht="12.75">
      <c r="A31" s="99">
        <v>50</v>
      </c>
      <c r="B31" s="99">
        <v>50</v>
      </c>
      <c r="C31" s="99">
        <v>20</v>
      </c>
      <c r="D31" s="99">
        <v>160</v>
      </c>
      <c r="E31" s="99">
        <f t="shared" si="20"/>
        <v>880</v>
      </c>
      <c r="F31" s="99">
        <f t="shared" si="25"/>
        <v>816</v>
      </c>
      <c r="G31" s="99">
        <f t="shared" si="26"/>
        <v>64</v>
      </c>
      <c r="H31" s="95"/>
      <c r="I31" s="95"/>
      <c r="J31" s="95"/>
      <c r="K31" s="119">
        <f t="shared" si="27"/>
        <v>906</v>
      </c>
      <c r="L31" s="95"/>
      <c r="M31" s="95"/>
      <c r="N31" s="102">
        <f t="shared" si="21"/>
        <v>951</v>
      </c>
      <c r="O31" s="102">
        <f t="shared" si="22"/>
        <v>996</v>
      </c>
      <c r="P31" s="102">
        <f t="shared" si="23"/>
        <v>811.5</v>
      </c>
      <c r="Q31" s="120">
        <f t="shared" si="24"/>
        <v>861</v>
      </c>
    </row>
    <row r="32" spans="1:17" ht="12.75">
      <c r="A32" s="99">
        <v>50</v>
      </c>
      <c r="B32" s="99">
        <v>50</v>
      </c>
      <c r="C32" s="99">
        <v>20</v>
      </c>
      <c r="D32" s="99">
        <v>160</v>
      </c>
      <c r="E32" s="99">
        <f t="shared" si="20"/>
        <v>980</v>
      </c>
      <c r="F32" s="99">
        <f t="shared" si="25"/>
        <v>886</v>
      </c>
      <c r="G32" s="99">
        <f t="shared" si="26"/>
        <v>94</v>
      </c>
      <c r="H32" s="95"/>
      <c r="I32" s="95"/>
      <c r="J32" s="95"/>
      <c r="K32" s="119">
        <f t="shared" si="27"/>
        <v>976</v>
      </c>
      <c r="L32" s="95"/>
      <c r="M32" s="95"/>
      <c r="N32" s="102">
        <f t="shared" si="21"/>
        <v>1026</v>
      </c>
      <c r="O32" s="102">
        <f t="shared" si="22"/>
        <v>1076</v>
      </c>
      <c r="P32" s="102">
        <f t="shared" si="23"/>
        <v>871</v>
      </c>
      <c r="Q32" s="120">
        <f t="shared" si="24"/>
        <v>926</v>
      </c>
    </row>
    <row r="33" spans="1:17" ht="12.75">
      <c r="A33" s="99">
        <v>50</v>
      </c>
      <c r="B33" s="99">
        <v>50</v>
      </c>
      <c r="C33" s="99">
        <v>20</v>
      </c>
      <c r="D33" s="99">
        <v>160</v>
      </c>
      <c r="E33" s="99">
        <f t="shared" si="20"/>
        <v>1080</v>
      </c>
      <c r="F33" s="99">
        <f t="shared" si="25"/>
        <v>956</v>
      </c>
      <c r="G33" s="99">
        <f t="shared" si="26"/>
        <v>124</v>
      </c>
      <c r="H33" s="95"/>
      <c r="I33" s="95"/>
      <c r="J33" s="95"/>
      <c r="K33" s="119">
        <f t="shared" si="27"/>
        <v>1046</v>
      </c>
      <c r="L33" s="95"/>
      <c r="M33" s="95"/>
      <c r="N33" s="102">
        <f t="shared" si="21"/>
        <v>1101</v>
      </c>
      <c r="O33" s="102">
        <f t="shared" si="22"/>
        <v>1156</v>
      </c>
      <c r="P33" s="102">
        <f t="shared" si="23"/>
        <v>930.5</v>
      </c>
      <c r="Q33" s="120">
        <f t="shared" si="24"/>
        <v>991</v>
      </c>
    </row>
    <row r="34" spans="1:17" ht="12.75">
      <c r="A34" s="99">
        <v>50</v>
      </c>
      <c r="B34" s="99">
        <v>50</v>
      </c>
      <c r="C34" s="99">
        <v>20</v>
      </c>
      <c r="D34" s="99">
        <v>160</v>
      </c>
      <c r="E34" s="99">
        <f t="shared" si="20"/>
        <v>1180</v>
      </c>
      <c r="F34" s="99">
        <f t="shared" si="25"/>
        <v>1026</v>
      </c>
      <c r="G34" s="99">
        <f t="shared" si="26"/>
        <v>154</v>
      </c>
      <c r="H34" s="95"/>
      <c r="I34" s="95"/>
      <c r="J34" s="95"/>
      <c r="K34" s="119">
        <f t="shared" si="27"/>
        <v>1116</v>
      </c>
      <c r="L34" s="95"/>
      <c r="M34" s="95"/>
      <c r="N34" s="102">
        <f t="shared" si="21"/>
        <v>1176</v>
      </c>
      <c r="O34" s="102">
        <f t="shared" si="22"/>
        <v>1236</v>
      </c>
      <c r="P34" s="102">
        <f t="shared" si="23"/>
        <v>990</v>
      </c>
      <c r="Q34" s="120">
        <f t="shared" si="24"/>
        <v>1056</v>
      </c>
    </row>
    <row r="35" spans="1:17" ht="12.75">
      <c r="A35" s="99">
        <v>50</v>
      </c>
      <c r="B35" s="99">
        <v>50</v>
      </c>
      <c r="C35" s="99">
        <v>20</v>
      </c>
      <c r="D35" s="99">
        <v>160</v>
      </c>
      <c r="E35" s="99">
        <f t="shared" si="20"/>
        <v>1280</v>
      </c>
      <c r="F35" s="99">
        <f t="shared" si="25"/>
        <v>1096</v>
      </c>
      <c r="G35" s="99">
        <f t="shared" si="26"/>
        <v>184</v>
      </c>
      <c r="H35" s="95"/>
      <c r="I35" s="95"/>
      <c r="J35" s="95"/>
      <c r="K35" s="119">
        <f t="shared" si="27"/>
        <v>1186</v>
      </c>
      <c r="L35" s="95"/>
      <c r="M35" s="95"/>
      <c r="N35" s="102">
        <f t="shared" si="21"/>
        <v>1251</v>
      </c>
      <c r="O35" s="102">
        <f t="shared" si="22"/>
        <v>1316</v>
      </c>
      <c r="P35" s="102">
        <f t="shared" si="23"/>
        <v>1049.5</v>
      </c>
      <c r="Q35" s="120">
        <f t="shared" si="24"/>
        <v>1121</v>
      </c>
    </row>
    <row r="36" spans="1:17" ht="12.75">
      <c r="A36" s="99">
        <v>50</v>
      </c>
      <c r="B36" s="99">
        <v>50</v>
      </c>
      <c r="C36" s="99">
        <v>20</v>
      </c>
      <c r="D36" s="99">
        <v>160</v>
      </c>
      <c r="E36" s="99">
        <f t="shared" si="20"/>
        <v>1380</v>
      </c>
      <c r="F36" s="99">
        <f t="shared" si="25"/>
        <v>1166</v>
      </c>
      <c r="G36" s="99">
        <f t="shared" si="26"/>
        <v>214</v>
      </c>
      <c r="H36" s="95"/>
      <c r="I36" s="95"/>
      <c r="J36" s="95"/>
      <c r="K36" s="119">
        <f t="shared" si="27"/>
        <v>1256</v>
      </c>
      <c r="L36" s="95"/>
      <c r="M36" s="95"/>
      <c r="N36" s="102">
        <f t="shared" si="21"/>
        <v>1326</v>
      </c>
      <c r="O36" s="102">
        <f t="shared" si="22"/>
        <v>1396</v>
      </c>
      <c r="P36" s="102">
        <f t="shared" si="23"/>
        <v>1109</v>
      </c>
      <c r="Q36" s="120">
        <f t="shared" si="24"/>
        <v>1186</v>
      </c>
    </row>
    <row r="37" spans="1:17" ht="12.75">
      <c r="A37" s="99">
        <v>50</v>
      </c>
      <c r="B37" s="99">
        <v>50</v>
      </c>
      <c r="C37" s="99">
        <v>20</v>
      </c>
      <c r="D37" s="99">
        <v>160</v>
      </c>
      <c r="E37" s="99">
        <f t="shared" si="20"/>
        <v>1480</v>
      </c>
      <c r="F37" s="99">
        <f t="shared" si="25"/>
        <v>1236</v>
      </c>
      <c r="G37" s="99">
        <f t="shared" si="26"/>
        <v>244</v>
      </c>
      <c r="H37" s="95"/>
      <c r="I37" s="95"/>
      <c r="J37" s="95"/>
      <c r="K37" s="119">
        <f t="shared" si="27"/>
        <v>1326</v>
      </c>
      <c r="L37" s="95"/>
      <c r="M37" s="95"/>
      <c r="N37" s="102">
        <f t="shared" si="21"/>
        <v>1401</v>
      </c>
      <c r="O37" s="102">
        <f t="shared" si="22"/>
        <v>1476</v>
      </c>
      <c r="P37" s="102">
        <f t="shared" si="23"/>
        <v>1168.5</v>
      </c>
      <c r="Q37" s="120">
        <f t="shared" si="24"/>
        <v>1251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Urban</dc:creator>
  <cp:keywords/>
  <dc:description/>
  <cp:lastModifiedBy>Dennis Urban</cp:lastModifiedBy>
  <cp:lastPrinted>2000-01-19T17:25:31Z</cp:lastPrinted>
  <dcterms:created xsi:type="dcterms:W3CDTF">2000-01-17T16:52:41Z</dcterms:created>
  <dcterms:modified xsi:type="dcterms:W3CDTF">2000-01-19T17:33:47Z</dcterms:modified>
  <cp:category/>
  <cp:version/>
  <cp:contentType/>
  <cp:contentStatus/>
</cp:coreProperties>
</file>