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firstSheet="4" activeTab="10"/>
  </bookViews>
  <sheets>
    <sheet name="IS--LM" sheetId="1" r:id="rId1"/>
    <sheet name="IS-LM" sheetId="2" r:id="rId2"/>
    <sheet name="Dennis" sheetId="3" r:id="rId3"/>
    <sheet name="Диаграмма1" sheetId="4" r:id="rId4"/>
    <sheet name="Диаграмма2" sheetId="5" r:id="rId5"/>
    <sheet name="Ms Graph" sheetId="6" r:id="rId6"/>
    <sheet name="MS" sheetId="7" r:id="rId7"/>
    <sheet name="GG" sheetId="8" r:id="rId8"/>
    <sheet name="MPCMPC" sheetId="9" r:id="rId9"/>
    <sheet name="MPC" sheetId="10" r:id="rId10"/>
    <sheet name="XX" sheetId="11" r:id="rId11"/>
    <sheet name="G" sheetId="12" r:id="rId12"/>
    <sheet name="den" sheetId="13" r:id="rId13"/>
  </sheets>
  <externalReferences>
    <externalReference r:id="rId16"/>
  </externalReferences>
  <definedNames/>
  <calcPr fullCalcOnLoad="1"/>
</workbook>
</file>

<file path=xl/comments10.xml><?xml version="1.0" encoding="utf-8"?>
<comments xmlns="http://schemas.openxmlformats.org/spreadsheetml/2006/main">
  <authors>
    <author>й</author>
  </authors>
  <commentList>
    <comment ref="G2" authorId="0">
      <text>
        <r>
          <rPr>
            <sz val="11"/>
            <rFont val="Tahoma"/>
            <family val="2"/>
          </rPr>
          <t>Изменение MPC!!!</t>
        </r>
      </text>
    </comment>
  </commentList>
</comments>
</file>

<file path=xl/sharedStrings.xml><?xml version="1.0" encoding="utf-8"?>
<sst xmlns="http://schemas.openxmlformats.org/spreadsheetml/2006/main" count="84" uniqueCount="27">
  <si>
    <t>r</t>
  </si>
  <si>
    <t>Y</t>
  </si>
  <si>
    <t>I</t>
  </si>
  <si>
    <t>G</t>
  </si>
  <si>
    <t>T</t>
  </si>
  <si>
    <t>M</t>
  </si>
  <si>
    <t>X</t>
  </si>
  <si>
    <t>S</t>
  </si>
  <si>
    <t>Ин</t>
  </si>
  <si>
    <t>Из</t>
  </si>
  <si>
    <t>Из=Ин®</t>
  </si>
  <si>
    <t>Из=Ин(Y)</t>
  </si>
  <si>
    <t>IS</t>
  </si>
  <si>
    <t>Yis=1178-28,35r</t>
  </si>
  <si>
    <t>MDa</t>
  </si>
  <si>
    <t>MDt</t>
  </si>
  <si>
    <t>MS</t>
  </si>
  <si>
    <t>LM</t>
  </si>
  <si>
    <t>Ylm=132+25r</t>
  </si>
  <si>
    <t>R</t>
  </si>
  <si>
    <t>Изъятия=Инъекции</t>
  </si>
  <si>
    <t>Ин*</t>
  </si>
  <si>
    <t>IS*</t>
  </si>
  <si>
    <t>LM*</t>
  </si>
  <si>
    <t>MDa*</t>
  </si>
  <si>
    <t>MS*</t>
  </si>
  <si>
    <t>X*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</si>
</sst>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5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16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sz val="10"/>
      <color indexed="53"/>
      <name val="Arial Cyr"/>
      <family val="2"/>
    </font>
    <font>
      <sz val="10"/>
      <color indexed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sz val="8"/>
      <name val="Arial Cyr"/>
      <family val="0"/>
    </font>
    <font>
      <sz val="6"/>
      <name val="Arial Cyr"/>
      <family val="2"/>
    </font>
    <font>
      <b/>
      <sz val="8"/>
      <name val="Arial Cyr"/>
      <family val="0"/>
    </font>
    <font>
      <sz val="11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3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Border="1" applyAlignment="1">
      <alignment/>
    </xf>
    <xf numFmtId="0" fontId="0" fillId="10" borderId="1" xfId="0" applyFont="1" applyFill="1" applyBorder="1" applyAlignment="1">
      <alignment/>
    </xf>
    <xf numFmtId="0" fontId="0" fillId="10" borderId="1" xfId="0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14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Графическая иллюстрация модели IS - LM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6"/>
          <c:w val="0.53"/>
          <c:h val="0.7995"/>
        </c:manualLayout>
      </c:layout>
      <c:scatterChart>
        <c:scatterStyle val="smooth"/>
        <c:varyColors val="0"/>
        <c:ser>
          <c:idx val="3"/>
          <c:order val="0"/>
          <c:tx>
            <c:v>IS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Dennis!$H$23:$H$43</c:f>
              <c:numCache>
                <c:ptCount val="21"/>
                <c:pt idx="0">
                  <c:v>1178</c:v>
                </c:pt>
                <c:pt idx="1">
                  <c:v>1036.25</c:v>
                </c:pt>
                <c:pt idx="2">
                  <c:v>894.5</c:v>
                </c:pt>
                <c:pt idx="3">
                  <c:v>752.75</c:v>
                </c:pt>
                <c:pt idx="4">
                  <c:v>611</c:v>
                </c:pt>
                <c:pt idx="5">
                  <c:v>469.25</c:v>
                </c:pt>
                <c:pt idx="6">
                  <c:v>469.3</c:v>
                </c:pt>
                <c:pt idx="7">
                  <c:v>469.3</c:v>
                </c:pt>
                <c:pt idx="8">
                  <c:v>469.3</c:v>
                </c:pt>
                <c:pt idx="9">
                  <c:v>469.3</c:v>
                </c:pt>
                <c:pt idx="10">
                  <c:v>469.3</c:v>
                </c:pt>
                <c:pt idx="11">
                  <c:v>469.3</c:v>
                </c:pt>
                <c:pt idx="12">
                  <c:v>469.3</c:v>
                </c:pt>
                <c:pt idx="13">
                  <c:v>469.3</c:v>
                </c:pt>
                <c:pt idx="14">
                  <c:v>469.3</c:v>
                </c:pt>
                <c:pt idx="15">
                  <c:v>469.3</c:v>
                </c:pt>
                <c:pt idx="16">
                  <c:v>469.3</c:v>
                </c:pt>
                <c:pt idx="17">
                  <c:v>469.3</c:v>
                </c:pt>
                <c:pt idx="18">
                  <c:v>469.3</c:v>
                </c:pt>
                <c:pt idx="19">
                  <c:v>469.3</c:v>
                </c:pt>
                <c:pt idx="20">
                  <c:v>469.3</c:v>
                </c:pt>
              </c:numCache>
            </c:numRef>
          </c:xVal>
          <c:yVal>
            <c:numRef>
              <c:f>Dennis!$B$23:$B$43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18"/>
          <c:order val="1"/>
          <c:tx>
            <c:v>LM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'IS-LM'!$I$3:$I$23</c:f>
              <c:numCache>
                <c:ptCount val="21"/>
                <c:pt idx="0">
                  <c:v>132</c:v>
                </c:pt>
                <c:pt idx="1">
                  <c:v>257</c:v>
                </c:pt>
                <c:pt idx="2">
                  <c:v>382</c:v>
                </c:pt>
                <c:pt idx="3">
                  <c:v>507</c:v>
                </c:pt>
                <c:pt idx="4">
                  <c:v>632</c:v>
                </c:pt>
                <c:pt idx="5">
                  <c:v>757</c:v>
                </c:pt>
                <c:pt idx="6">
                  <c:v>882</c:v>
                </c:pt>
                <c:pt idx="7">
                  <c:v>1007</c:v>
                </c:pt>
                <c:pt idx="8">
                  <c:v>1132</c:v>
                </c:pt>
                <c:pt idx="9">
                  <c:v>1257</c:v>
                </c:pt>
                <c:pt idx="10">
                  <c:v>1382</c:v>
                </c:pt>
                <c:pt idx="11">
                  <c:v>1507</c:v>
                </c:pt>
                <c:pt idx="12">
                  <c:v>1507</c:v>
                </c:pt>
                <c:pt idx="13">
                  <c:v>1507</c:v>
                </c:pt>
                <c:pt idx="14">
                  <c:v>1507</c:v>
                </c:pt>
                <c:pt idx="15">
                  <c:v>1507</c:v>
                </c:pt>
                <c:pt idx="16">
                  <c:v>1507</c:v>
                </c:pt>
                <c:pt idx="17">
                  <c:v>1507</c:v>
                </c:pt>
                <c:pt idx="18">
                  <c:v>1507</c:v>
                </c:pt>
                <c:pt idx="19">
                  <c:v>1507</c:v>
                </c:pt>
                <c:pt idx="20">
                  <c:v>1507</c:v>
                </c:pt>
              </c:numCache>
            </c:numRef>
          </c:xVal>
          <c:yVal>
            <c:numRef>
              <c:f>'IS-LM'!$G$3:$G$23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0"/>
          <c:order val="2"/>
          <c:tx>
            <c:v>300;10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'IS-LM'!$K$3:$K$23</c:f>
              <c:numCache>
                <c:ptCount val="21"/>
                <c:pt idx="3">
                  <c:v>300</c:v>
                </c:pt>
              </c:numCache>
            </c:numRef>
          </c:xVal>
          <c:yVal>
            <c:numRef>
              <c:f>'IS-LM'!$J$3:$J$23</c:f>
              <c:numCache>
                <c:ptCount val="21"/>
                <c:pt idx="3">
                  <c:v>10</c:v>
                </c:pt>
              </c:numCache>
            </c:numRef>
          </c:yVal>
          <c:smooth val="1"/>
        </c:ser>
        <c:axId val="53934419"/>
        <c:axId val="15647724"/>
      </c:scatterChart>
      <c:valAx>
        <c:axId val="53934419"/>
        <c:scaling>
          <c:orientation val="minMax"/>
          <c:max val="1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647724"/>
        <c:crosses val="autoZero"/>
        <c:crossBetween val="midCat"/>
        <c:dispUnits/>
        <c:majorUnit val="150"/>
        <c:minorUnit val="10"/>
      </c:valAx>
      <c:valAx>
        <c:axId val="1564772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934419"/>
        <c:crosses val="autoZero"/>
        <c:crossBetween val="midCat"/>
        <c:dispUnits/>
        <c:majorUnit val="10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55"/>
          <c:y val="0.44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Графическая интерпретация уравнения 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6"/>
          <c:w val="0.53025"/>
          <c:h val="0.79925"/>
        </c:manualLayout>
      </c:layout>
      <c:scatterChart>
        <c:scatterStyle val="smooth"/>
        <c:varyColors val="0"/>
        <c:ser>
          <c:idx val="3"/>
          <c:order val="0"/>
          <c:tx>
            <c:v>IS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Dennis!$H$23:$H$43</c:f>
              <c:numCache>
                <c:ptCount val="21"/>
                <c:pt idx="0">
                  <c:v>1178</c:v>
                </c:pt>
                <c:pt idx="1">
                  <c:v>1036.25</c:v>
                </c:pt>
                <c:pt idx="2">
                  <c:v>894.5</c:v>
                </c:pt>
                <c:pt idx="3">
                  <c:v>752.75</c:v>
                </c:pt>
                <c:pt idx="4">
                  <c:v>611</c:v>
                </c:pt>
                <c:pt idx="5">
                  <c:v>469.25</c:v>
                </c:pt>
                <c:pt idx="6">
                  <c:v>469.3</c:v>
                </c:pt>
                <c:pt idx="7">
                  <c:v>469.3</c:v>
                </c:pt>
                <c:pt idx="8">
                  <c:v>469.3</c:v>
                </c:pt>
                <c:pt idx="9">
                  <c:v>469.3</c:v>
                </c:pt>
                <c:pt idx="10">
                  <c:v>469.3</c:v>
                </c:pt>
                <c:pt idx="11">
                  <c:v>469.3</c:v>
                </c:pt>
                <c:pt idx="12">
                  <c:v>469.3</c:v>
                </c:pt>
                <c:pt idx="13">
                  <c:v>469.3</c:v>
                </c:pt>
                <c:pt idx="14">
                  <c:v>469.3</c:v>
                </c:pt>
                <c:pt idx="15">
                  <c:v>469.3</c:v>
                </c:pt>
                <c:pt idx="16">
                  <c:v>469.3</c:v>
                </c:pt>
                <c:pt idx="17">
                  <c:v>469.3</c:v>
                </c:pt>
                <c:pt idx="18">
                  <c:v>469.3</c:v>
                </c:pt>
                <c:pt idx="19">
                  <c:v>469.3</c:v>
                </c:pt>
                <c:pt idx="20">
                  <c:v>469.3</c:v>
                </c:pt>
              </c:numCache>
            </c:numRef>
          </c:xVal>
          <c:yVal>
            <c:numRef>
              <c:f>Dennis!$B$23:$B$43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0"/>
          <c:order val="1"/>
          <c:tx>
            <c:v>Инъекции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Dennis!$D$23:$D$43</c:f>
              <c:numCache>
                <c:ptCount val="21"/>
                <c:pt idx="0">
                  <c:v>-510</c:v>
                </c:pt>
                <c:pt idx="1">
                  <c:v>-445.5</c:v>
                </c:pt>
                <c:pt idx="2">
                  <c:v>-381</c:v>
                </c:pt>
                <c:pt idx="3">
                  <c:v>-316.5</c:v>
                </c:pt>
                <c:pt idx="4">
                  <c:v>-252</c:v>
                </c:pt>
                <c:pt idx="5">
                  <c:v>-200</c:v>
                </c:pt>
                <c:pt idx="6">
                  <c:v>-200</c:v>
                </c:pt>
                <c:pt idx="7">
                  <c:v>-200</c:v>
                </c:pt>
                <c:pt idx="8">
                  <c:v>-200</c:v>
                </c:pt>
                <c:pt idx="9">
                  <c:v>-200</c:v>
                </c:pt>
                <c:pt idx="10">
                  <c:v>-200</c:v>
                </c:pt>
                <c:pt idx="11">
                  <c:v>-200</c:v>
                </c:pt>
                <c:pt idx="12">
                  <c:v>-200</c:v>
                </c:pt>
                <c:pt idx="13">
                  <c:v>-200</c:v>
                </c:pt>
                <c:pt idx="14">
                  <c:v>-200</c:v>
                </c:pt>
                <c:pt idx="15">
                  <c:v>-200</c:v>
                </c:pt>
                <c:pt idx="16">
                  <c:v>-200</c:v>
                </c:pt>
                <c:pt idx="17">
                  <c:v>-200</c:v>
                </c:pt>
                <c:pt idx="18">
                  <c:v>-200</c:v>
                </c:pt>
                <c:pt idx="19">
                  <c:v>-200</c:v>
                </c:pt>
                <c:pt idx="20">
                  <c:v>-200</c:v>
                </c:pt>
              </c:numCache>
            </c:numRef>
          </c:xVal>
          <c:yVal>
            <c:numRef>
              <c:f>Dennis!$B$23:$B$43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1"/>
          <c:order val="2"/>
          <c:tx>
            <c:v>Изъятия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Dennis!$C$23:$C$63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Dennis!$G$27:$G$63</c:f>
              <c:numCache>
                <c:ptCount val="37"/>
                <c:pt idx="0">
                  <c:v>-53.3</c:v>
                </c:pt>
                <c:pt idx="1">
                  <c:v>-64.25</c:v>
                </c:pt>
                <c:pt idx="2">
                  <c:v>-75.2</c:v>
                </c:pt>
                <c:pt idx="3">
                  <c:v>-86.15</c:v>
                </c:pt>
                <c:pt idx="4">
                  <c:v>-97.1</c:v>
                </c:pt>
                <c:pt idx="5">
                  <c:v>-108.05</c:v>
                </c:pt>
                <c:pt idx="6">
                  <c:v>-119</c:v>
                </c:pt>
                <c:pt idx="7">
                  <c:v>-129.95</c:v>
                </c:pt>
                <c:pt idx="8">
                  <c:v>-140.9</c:v>
                </c:pt>
                <c:pt idx="9">
                  <c:v>-151.85</c:v>
                </c:pt>
                <c:pt idx="10">
                  <c:v>-162.8</c:v>
                </c:pt>
                <c:pt idx="11">
                  <c:v>-173.75</c:v>
                </c:pt>
                <c:pt idx="12">
                  <c:v>-184.7</c:v>
                </c:pt>
                <c:pt idx="13">
                  <c:v>-195.65</c:v>
                </c:pt>
                <c:pt idx="14">
                  <c:v>-206.6</c:v>
                </c:pt>
                <c:pt idx="15">
                  <c:v>-217.55</c:v>
                </c:pt>
                <c:pt idx="16">
                  <c:v>-228.5</c:v>
                </c:pt>
                <c:pt idx="17">
                  <c:v>-239.45</c:v>
                </c:pt>
                <c:pt idx="18">
                  <c:v>-250.4</c:v>
                </c:pt>
                <c:pt idx="19">
                  <c:v>-261.35</c:v>
                </c:pt>
                <c:pt idx="20">
                  <c:v>-272.3</c:v>
                </c:pt>
                <c:pt idx="21">
                  <c:v>-283.25</c:v>
                </c:pt>
                <c:pt idx="22">
                  <c:v>-294.2</c:v>
                </c:pt>
                <c:pt idx="23">
                  <c:v>-305.15</c:v>
                </c:pt>
                <c:pt idx="24">
                  <c:v>-316.1</c:v>
                </c:pt>
                <c:pt idx="25">
                  <c:v>-327.05</c:v>
                </c:pt>
                <c:pt idx="26">
                  <c:v>-338</c:v>
                </c:pt>
                <c:pt idx="27">
                  <c:v>-348.95</c:v>
                </c:pt>
                <c:pt idx="28">
                  <c:v>-359.9</c:v>
                </c:pt>
                <c:pt idx="29">
                  <c:v>-370.85</c:v>
                </c:pt>
                <c:pt idx="30">
                  <c:v>-381.8</c:v>
                </c:pt>
                <c:pt idx="31">
                  <c:v>-392.75</c:v>
                </c:pt>
                <c:pt idx="32">
                  <c:v>-403.7</c:v>
                </c:pt>
                <c:pt idx="33">
                  <c:v>-414.65</c:v>
                </c:pt>
                <c:pt idx="34">
                  <c:v>-425.600000000001</c:v>
                </c:pt>
                <c:pt idx="35">
                  <c:v>-436.550000000001</c:v>
                </c:pt>
                <c:pt idx="36">
                  <c:v>-447.500000000001</c:v>
                </c:pt>
              </c:numCache>
            </c:numRef>
          </c:yVal>
          <c:smooth val="1"/>
        </c:ser>
        <c:ser>
          <c:idx val="15"/>
          <c:order val="3"/>
          <c:tx>
            <c:strRef>
              <c:f>Dennis!$L$2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Dennis!$C$23:$C$63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Dennis!$L$23:$L$63</c:f>
              <c:numCache>
                <c:ptCount val="41"/>
                <c:pt idx="0">
                  <c:v>-20</c:v>
                </c:pt>
                <c:pt idx="1">
                  <c:v>-23</c:v>
                </c:pt>
                <c:pt idx="2">
                  <c:v>-26</c:v>
                </c:pt>
                <c:pt idx="3">
                  <c:v>-29</c:v>
                </c:pt>
                <c:pt idx="4">
                  <c:v>-32</c:v>
                </c:pt>
                <c:pt idx="5">
                  <c:v>-35</c:v>
                </c:pt>
                <c:pt idx="6">
                  <c:v>-38</c:v>
                </c:pt>
                <c:pt idx="7">
                  <c:v>-41</c:v>
                </c:pt>
                <c:pt idx="8">
                  <c:v>-44</c:v>
                </c:pt>
                <c:pt idx="9">
                  <c:v>-47</c:v>
                </c:pt>
                <c:pt idx="10">
                  <c:v>-50</c:v>
                </c:pt>
                <c:pt idx="11">
                  <c:v>-53</c:v>
                </c:pt>
                <c:pt idx="12">
                  <c:v>-56</c:v>
                </c:pt>
                <c:pt idx="13">
                  <c:v>-59</c:v>
                </c:pt>
                <c:pt idx="14">
                  <c:v>-62</c:v>
                </c:pt>
                <c:pt idx="15">
                  <c:v>-65</c:v>
                </c:pt>
                <c:pt idx="16">
                  <c:v>-68</c:v>
                </c:pt>
                <c:pt idx="17">
                  <c:v>-71</c:v>
                </c:pt>
                <c:pt idx="18">
                  <c:v>-74</c:v>
                </c:pt>
                <c:pt idx="19">
                  <c:v>-77</c:v>
                </c:pt>
                <c:pt idx="20">
                  <c:v>-80</c:v>
                </c:pt>
                <c:pt idx="21">
                  <c:v>-83</c:v>
                </c:pt>
                <c:pt idx="22">
                  <c:v>-86</c:v>
                </c:pt>
                <c:pt idx="23">
                  <c:v>-89</c:v>
                </c:pt>
                <c:pt idx="24">
                  <c:v>-92</c:v>
                </c:pt>
                <c:pt idx="25">
                  <c:v>-95</c:v>
                </c:pt>
                <c:pt idx="26">
                  <c:v>-98</c:v>
                </c:pt>
                <c:pt idx="27">
                  <c:v>-101</c:v>
                </c:pt>
                <c:pt idx="28">
                  <c:v>-104</c:v>
                </c:pt>
                <c:pt idx="29">
                  <c:v>-107</c:v>
                </c:pt>
                <c:pt idx="30">
                  <c:v>-110</c:v>
                </c:pt>
                <c:pt idx="31">
                  <c:v>-113</c:v>
                </c:pt>
                <c:pt idx="32">
                  <c:v>-116</c:v>
                </c:pt>
                <c:pt idx="33">
                  <c:v>-119</c:v>
                </c:pt>
                <c:pt idx="34">
                  <c:v>-122</c:v>
                </c:pt>
                <c:pt idx="35">
                  <c:v>-125</c:v>
                </c:pt>
                <c:pt idx="36">
                  <c:v>-128</c:v>
                </c:pt>
                <c:pt idx="37">
                  <c:v>-131</c:v>
                </c:pt>
                <c:pt idx="38">
                  <c:v>-134</c:v>
                </c:pt>
                <c:pt idx="39">
                  <c:v>-137</c:v>
                </c:pt>
                <c:pt idx="40">
                  <c:v>-140</c:v>
                </c:pt>
              </c:numCache>
            </c:numRef>
          </c:yVal>
          <c:smooth val="1"/>
        </c:ser>
        <c:ser>
          <c:idx val="16"/>
          <c:order val="4"/>
          <c:tx>
            <c:strRef>
              <c:f>Dennis!$M$2</c:f>
              <c:strCache>
                <c:ptCount val="1"/>
                <c:pt idx="0">
                  <c:v>S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Dennis!$C$23:$C$91</c:f>
              <c:numCache>
                <c:ptCount val="6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</c:numCache>
            </c:numRef>
          </c:xVal>
          <c:yVal>
            <c:numRef>
              <c:f>Dennis!$G$64:$G$91</c:f>
              <c:numCache>
                <c:ptCount val="28"/>
                <c:pt idx="0">
                  <c:v>-458.450000000001</c:v>
                </c:pt>
                <c:pt idx="1">
                  <c:v>-469.400000000001</c:v>
                </c:pt>
                <c:pt idx="2">
                  <c:v>-480.350000000001</c:v>
                </c:pt>
                <c:pt idx="3">
                  <c:v>-491.300000000001</c:v>
                </c:pt>
                <c:pt idx="4">
                  <c:v>-502.250000000001</c:v>
                </c:pt>
                <c:pt idx="5">
                  <c:v>-513.200000000001</c:v>
                </c:pt>
                <c:pt idx="6">
                  <c:v>-524.150000000001</c:v>
                </c:pt>
                <c:pt idx="7">
                  <c:v>-535.100000000001</c:v>
                </c:pt>
                <c:pt idx="8">
                  <c:v>-546.050000000001</c:v>
                </c:pt>
                <c:pt idx="9">
                  <c:v>-557.000000000001</c:v>
                </c:pt>
                <c:pt idx="10">
                  <c:v>-567.950000000001</c:v>
                </c:pt>
                <c:pt idx="11">
                  <c:v>-578.900000000001</c:v>
                </c:pt>
                <c:pt idx="12">
                  <c:v>-589.850000000001</c:v>
                </c:pt>
                <c:pt idx="13">
                  <c:v>-600.800000000001</c:v>
                </c:pt>
                <c:pt idx="14">
                  <c:v>-611.750000000001</c:v>
                </c:pt>
                <c:pt idx="15">
                  <c:v>-622.700000000001</c:v>
                </c:pt>
                <c:pt idx="16">
                  <c:v>-633.650000000001</c:v>
                </c:pt>
                <c:pt idx="17">
                  <c:v>-644.600000000001</c:v>
                </c:pt>
                <c:pt idx="18">
                  <c:v>-655.550000000001</c:v>
                </c:pt>
                <c:pt idx="19">
                  <c:v>-666.500000000001</c:v>
                </c:pt>
                <c:pt idx="20">
                  <c:v>-677.450000000001</c:v>
                </c:pt>
                <c:pt idx="21">
                  <c:v>-688.400000000001</c:v>
                </c:pt>
                <c:pt idx="22">
                  <c:v>-699.350000000001</c:v>
                </c:pt>
                <c:pt idx="23">
                  <c:v>-710.300000000001</c:v>
                </c:pt>
                <c:pt idx="24">
                  <c:v>-721.250000000001</c:v>
                </c:pt>
                <c:pt idx="25">
                  <c:v>-732.200000000001</c:v>
                </c:pt>
                <c:pt idx="26">
                  <c:v>-743.150000000001</c:v>
                </c:pt>
                <c:pt idx="27">
                  <c:v>-754.100000000001</c:v>
                </c:pt>
              </c:numCache>
            </c:numRef>
          </c:yVal>
          <c:smooth val="1"/>
        </c:ser>
        <c:ser>
          <c:idx val="17"/>
          <c:order val="5"/>
          <c:tx>
            <c:strRef>
              <c:f>Dennis!$N$2</c:f>
              <c:strCache>
                <c:ptCount val="1"/>
                <c:pt idx="0">
                  <c:v>M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Dennis!$C$23:$C$91</c:f>
              <c:numCache>
                <c:ptCount val="6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</c:numCache>
            </c:numRef>
          </c:xVal>
          <c:yVal>
            <c:numRef>
              <c:f>Dennis!$N$23:$N$91</c:f>
              <c:numCache>
                <c:ptCount val="69"/>
                <c:pt idx="0">
                  <c:v>-160</c:v>
                </c:pt>
                <c:pt idx="1">
                  <c:v>-161</c:v>
                </c:pt>
                <c:pt idx="2">
                  <c:v>-162</c:v>
                </c:pt>
                <c:pt idx="3">
                  <c:v>-163</c:v>
                </c:pt>
                <c:pt idx="4">
                  <c:v>-164</c:v>
                </c:pt>
                <c:pt idx="5">
                  <c:v>-165</c:v>
                </c:pt>
                <c:pt idx="6">
                  <c:v>-166</c:v>
                </c:pt>
                <c:pt idx="7">
                  <c:v>-167</c:v>
                </c:pt>
                <c:pt idx="8">
                  <c:v>-168</c:v>
                </c:pt>
                <c:pt idx="9">
                  <c:v>-169</c:v>
                </c:pt>
                <c:pt idx="10">
                  <c:v>-170</c:v>
                </c:pt>
                <c:pt idx="11">
                  <c:v>-171</c:v>
                </c:pt>
                <c:pt idx="12">
                  <c:v>-172</c:v>
                </c:pt>
                <c:pt idx="13">
                  <c:v>-173</c:v>
                </c:pt>
                <c:pt idx="14">
                  <c:v>-174</c:v>
                </c:pt>
                <c:pt idx="15">
                  <c:v>-175</c:v>
                </c:pt>
                <c:pt idx="16">
                  <c:v>-176</c:v>
                </c:pt>
                <c:pt idx="17">
                  <c:v>-177</c:v>
                </c:pt>
                <c:pt idx="18">
                  <c:v>-178</c:v>
                </c:pt>
                <c:pt idx="19">
                  <c:v>-179</c:v>
                </c:pt>
                <c:pt idx="20">
                  <c:v>-180</c:v>
                </c:pt>
                <c:pt idx="21">
                  <c:v>-181</c:v>
                </c:pt>
                <c:pt idx="22">
                  <c:v>-182</c:v>
                </c:pt>
                <c:pt idx="23">
                  <c:v>-183</c:v>
                </c:pt>
                <c:pt idx="24">
                  <c:v>-184</c:v>
                </c:pt>
                <c:pt idx="25">
                  <c:v>-185</c:v>
                </c:pt>
                <c:pt idx="26">
                  <c:v>-186</c:v>
                </c:pt>
                <c:pt idx="27">
                  <c:v>-187</c:v>
                </c:pt>
                <c:pt idx="28">
                  <c:v>-188</c:v>
                </c:pt>
                <c:pt idx="29">
                  <c:v>-189</c:v>
                </c:pt>
                <c:pt idx="30">
                  <c:v>-190</c:v>
                </c:pt>
                <c:pt idx="31">
                  <c:v>-191</c:v>
                </c:pt>
                <c:pt idx="32">
                  <c:v>-192</c:v>
                </c:pt>
                <c:pt idx="33">
                  <c:v>-193</c:v>
                </c:pt>
                <c:pt idx="34">
                  <c:v>-194</c:v>
                </c:pt>
                <c:pt idx="35">
                  <c:v>-195</c:v>
                </c:pt>
                <c:pt idx="36">
                  <c:v>-196</c:v>
                </c:pt>
                <c:pt idx="37">
                  <c:v>-197</c:v>
                </c:pt>
                <c:pt idx="38">
                  <c:v>-198</c:v>
                </c:pt>
                <c:pt idx="39">
                  <c:v>-199</c:v>
                </c:pt>
                <c:pt idx="40">
                  <c:v>-200</c:v>
                </c:pt>
                <c:pt idx="41">
                  <c:v>-201</c:v>
                </c:pt>
                <c:pt idx="42">
                  <c:v>-202</c:v>
                </c:pt>
                <c:pt idx="43">
                  <c:v>-203</c:v>
                </c:pt>
                <c:pt idx="44">
                  <c:v>-204</c:v>
                </c:pt>
                <c:pt idx="45">
                  <c:v>-205</c:v>
                </c:pt>
                <c:pt idx="46">
                  <c:v>-206</c:v>
                </c:pt>
                <c:pt idx="47">
                  <c:v>-207</c:v>
                </c:pt>
                <c:pt idx="48">
                  <c:v>-208</c:v>
                </c:pt>
                <c:pt idx="49">
                  <c:v>-209</c:v>
                </c:pt>
                <c:pt idx="50">
                  <c:v>-210</c:v>
                </c:pt>
                <c:pt idx="51">
                  <c:v>-211</c:v>
                </c:pt>
                <c:pt idx="52">
                  <c:v>-212</c:v>
                </c:pt>
                <c:pt idx="53">
                  <c:v>-213</c:v>
                </c:pt>
                <c:pt idx="54">
                  <c:v>-214</c:v>
                </c:pt>
                <c:pt idx="55">
                  <c:v>-215</c:v>
                </c:pt>
                <c:pt idx="56">
                  <c:v>-216</c:v>
                </c:pt>
                <c:pt idx="57">
                  <c:v>-217</c:v>
                </c:pt>
                <c:pt idx="58">
                  <c:v>-218</c:v>
                </c:pt>
                <c:pt idx="59">
                  <c:v>-219</c:v>
                </c:pt>
                <c:pt idx="60">
                  <c:v>-220</c:v>
                </c:pt>
                <c:pt idx="61">
                  <c:v>-221</c:v>
                </c:pt>
                <c:pt idx="62">
                  <c:v>-222</c:v>
                </c:pt>
                <c:pt idx="63">
                  <c:v>-223</c:v>
                </c:pt>
                <c:pt idx="64">
                  <c:v>-224</c:v>
                </c:pt>
                <c:pt idx="65">
                  <c:v>-225</c:v>
                </c:pt>
                <c:pt idx="66">
                  <c:v>-226</c:v>
                </c:pt>
                <c:pt idx="67">
                  <c:v>-227</c:v>
                </c:pt>
                <c:pt idx="68">
                  <c:v>-228</c:v>
                </c:pt>
              </c:numCache>
            </c:numRef>
          </c:yVal>
          <c:smooth val="1"/>
        </c:ser>
        <c:ser>
          <c:idx val="2"/>
          <c:order val="6"/>
          <c:tx>
            <c:v>Изъятия=Инъекции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Dennis!$F$23:$F$43</c:f>
              <c:numCache>
                <c:ptCount val="21"/>
                <c:pt idx="0">
                  <c:v>0</c:v>
                </c:pt>
                <c:pt idx="1">
                  <c:v>-20</c:v>
                </c:pt>
                <c:pt idx="2">
                  <c:v>-40</c:v>
                </c:pt>
                <c:pt idx="3">
                  <c:v>-60</c:v>
                </c:pt>
                <c:pt idx="4">
                  <c:v>-80</c:v>
                </c:pt>
                <c:pt idx="5">
                  <c:v>-100</c:v>
                </c:pt>
                <c:pt idx="6">
                  <c:v>-120</c:v>
                </c:pt>
                <c:pt idx="7">
                  <c:v>-140</c:v>
                </c:pt>
                <c:pt idx="8">
                  <c:v>-160</c:v>
                </c:pt>
                <c:pt idx="9">
                  <c:v>-180</c:v>
                </c:pt>
                <c:pt idx="10">
                  <c:v>-200</c:v>
                </c:pt>
                <c:pt idx="11">
                  <c:v>-220</c:v>
                </c:pt>
                <c:pt idx="12">
                  <c:v>-240</c:v>
                </c:pt>
                <c:pt idx="13">
                  <c:v>-260</c:v>
                </c:pt>
                <c:pt idx="14">
                  <c:v>-280</c:v>
                </c:pt>
                <c:pt idx="15">
                  <c:v>-300</c:v>
                </c:pt>
                <c:pt idx="16">
                  <c:v>-320</c:v>
                </c:pt>
                <c:pt idx="17">
                  <c:v>-340</c:v>
                </c:pt>
                <c:pt idx="18">
                  <c:v>-360</c:v>
                </c:pt>
                <c:pt idx="19">
                  <c:v>-380</c:v>
                </c:pt>
                <c:pt idx="20">
                  <c:v>-400</c:v>
                </c:pt>
              </c:numCache>
            </c:numRef>
          </c:xVal>
          <c:yVal>
            <c:numRef>
              <c:f>Dennis!$E$23:$E$43</c:f>
              <c:numCache>
                <c:ptCount val="21"/>
                <c:pt idx="0">
                  <c:v>0</c:v>
                </c:pt>
                <c:pt idx="1">
                  <c:v>-20</c:v>
                </c:pt>
                <c:pt idx="2">
                  <c:v>-40</c:v>
                </c:pt>
                <c:pt idx="3">
                  <c:v>-60</c:v>
                </c:pt>
                <c:pt idx="4">
                  <c:v>-80</c:v>
                </c:pt>
                <c:pt idx="5">
                  <c:v>-100</c:v>
                </c:pt>
                <c:pt idx="6">
                  <c:v>-120</c:v>
                </c:pt>
                <c:pt idx="7">
                  <c:v>-140</c:v>
                </c:pt>
                <c:pt idx="8">
                  <c:v>-160</c:v>
                </c:pt>
                <c:pt idx="9">
                  <c:v>-180</c:v>
                </c:pt>
                <c:pt idx="10">
                  <c:v>-200</c:v>
                </c:pt>
                <c:pt idx="11">
                  <c:v>-220</c:v>
                </c:pt>
                <c:pt idx="12">
                  <c:v>-240</c:v>
                </c:pt>
                <c:pt idx="13">
                  <c:v>-260</c:v>
                </c:pt>
                <c:pt idx="14">
                  <c:v>-280</c:v>
                </c:pt>
                <c:pt idx="15">
                  <c:v>-300</c:v>
                </c:pt>
                <c:pt idx="16">
                  <c:v>-320</c:v>
                </c:pt>
                <c:pt idx="17">
                  <c:v>-340</c:v>
                </c:pt>
                <c:pt idx="18">
                  <c:v>-360</c:v>
                </c:pt>
                <c:pt idx="19">
                  <c:v>-380</c:v>
                </c:pt>
                <c:pt idx="20">
                  <c:v>-400</c:v>
                </c:pt>
              </c:numCache>
            </c:numRef>
          </c:yVal>
          <c:smooth val="1"/>
        </c:ser>
        <c:ser>
          <c:idx val="4"/>
          <c:order val="7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Dennis!$Q$3:$Q$4</c:f>
              <c:numCache>
                <c:ptCount val="2"/>
                <c:pt idx="0">
                  <c:v>-200</c:v>
                </c:pt>
                <c:pt idx="1">
                  <c:v>-200</c:v>
                </c:pt>
              </c:numCache>
            </c:numRef>
          </c:xVal>
          <c:yVal>
            <c:numRef>
              <c:f>Dennis!$R$3:$R$4</c:f>
              <c:numCache>
                <c:ptCount val="2"/>
                <c:pt idx="0">
                  <c:v>24</c:v>
                </c:pt>
                <c:pt idx="1">
                  <c:v>-200</c:v>
                </c:pt>
              </c:numCache>
            </c:numRef>
          </c:yVal>
          <c:smooth val="1"/>
        </c:ser>
        <c:ser>
          <c:idx val="5"/>
          <c:order val="8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Dennis!$R$9:$R$10</c:f>
              <c:numCache>
                <c:ptCount val="2"/>
                <c:pt idx="0">
                  <c:v>-200</c:v>
                </c:pt>
                <c:pt idx="1">
                  <c:v>469.3</c:v>
                </c:pt>
              </c:numCache>
            </c:numRef>
          </c:xVal>
          <c:yVal>
            <c:numRef>
              <c:f>Dennis!$Q$9:$Q$10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yVal>
          <c:smooth val="1"/>
        </c:ser>
        <c:ser>
          <c:idx val="6"/>
          <c:order val="9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Dennis!$R$6:$R$7</c:f>
              <c:numCache>
                <c:ptCount val="2"/>
                <c:pt idx="0">
                  <c:v>-200</c:v>
                </c:pt>
                <c:pt idx="1">
                  <c:v>469.3</c:v>
                </c:pt>
              </c:numCache>
            </c:numRef>
          </c:xVal>
          <c:yVal>
            <c:numRef>
              <c:f>Dennis!$Q$6:$Q$7</c:f>
              <c:numCache>
                <c:ptCount val="2"/>
                <c:pt idx="0">
                  <c:v>-200</c:v>
                </c:pt>
                <c:pt idx="1">
                  <c:v>-200</c:v>
                </c:pt>
              </c:numCache>
            </c:numRef>
          </c:yVal>
          <c:smooth val="1"/>
        </c:ser>
        <c:ser>
          <c:idx val="7"/>
          <c:order val="10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Dennis!$R$12:$R$13</c:f>
              <c:numCache>
                <c:ptCount val="2"/>
                <c:pt idx="0">
                  <c:v>469.3</c:v>
                </c:pt>
                <c:pt idx="1">
                  <c:v>469.3</c:v>
                </c:pt>
              </c:numCache>
            </c:numRef>
          </c:xVal>
          <c:yVal>
            <c:numRef>
              <c:f>Dennis!$Q$12:$Q$13</c:f>
              <c:numCache>
                <c:ptCount val="2"/>
                <c:pt idx="0">
                  <c:v>24</c:v>
                </c:pt>
                <c:pt idx="1">
                  <c:v>-200</c:v>
                </c:pt>
              </c:numCache>
            </c:numRef>
          </c:yVal>
          <c:smooth val="1"/>
        </c:ser>
        <c:ser>
          <c:idx val="8"/>
          <c:order val="11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Dennis!$Q$17:$Q$18</c:f>
              <c:numCache>
                <c:ptCount val="2"/>
                <c:pt idx="0">
                  <c:v>-381</c:v>
                </c:pt>
                <c:pt idx="1">
                  <c:v>-381</c:v>
                </c:pt>
              </c:numCache>
            </c:numRef>
          </c:xVal>
          <c:yVal>
            <c:numRef>
              <c:f>Dennis!$R$17:$R$18</c:f>
              <c:numCache>
                <c:ptCount val="2"/>
                <c:pt idx="0">
                  <c:v>10</c:v>
                </c:pt>
                <c:pt idx="1">
                  <c:v>-381</c:v>
                </c:pt>
              </c:numCache>
            </c:numRef>
          </c:yVal>
          <c:smooth val="1"/>
        </c:ser>
        <c:ser>
          <c:idx val="9"/>
          <c:order val="12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Dennis!$R$20:$R$21</c:f>
              <c:numCache>
                <c:ptCount val="2"/>
                <c:pt idx="0">
                  <c:v>-381</c:v>
                </c:pt>
                <c:pt idx="1">
                  <c:v>894.5</c:v>
                </c:pt>
              </c:numCache>
            </c:numRef>
          </c:xVal>
          <c:yVal>
            <c:numRef>
              <c:f>Dennis!$Q$20:$Q$21</c:f>
              <c:numCache>
                <c:ptCount val="2"/>
                <c:pt idx="0">
                  <c:v>-381</c:v>
                </c:pt>
                <c:pt idx="1">
                  <c:v>-381</c:v>
                </c:pt>
              </c:numCache>
            </c:numRef>
          </c:yVal>
          <c:smooth val="1"/>
        </c:ser>
        <c:ser>
          <c:idx val="10"/>
          <c:order val="13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Dennis!$R$23:$R$24</c:f>
              <c:numCache>
                <c:ptCount val="2"/>
                <c:pt idx="0">
                  <c:v>-381</c:v>
                </c:pt>
                <c:pt idx="1">
                  <c:v>894.5</c:v>
                </c:pt>
              </c:numCache>
            </c:numRef>
          </c:xVal>
          <c:yVal>
            <c:numRef>
              <c:f>Dennis!$Q$23:$Q$24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1"/>
        </c:ser>
        <c:ser>
          <c:idx val="11"/>
          <c:order val="14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Dennis!$R$26:$R$27</c:f>
              <c:numCache>
                <c:ptCount val="2"/>
                <c:pt idx="0">
                  <c:v>894.5</c:v>
                </c:pt>
                <c:pt idx="1">
                  <c:v>894.5</c:v>
                </c:pt>
              </c:numCache>
            </c:numRef>
          </c:xVal>
          <c:yVal>
            <c:numRef>
              <c:f>Dennis!$Q$26:$Q$27</c:f>
              <c:numCache>
                <c:ptCount val="2"/>
                <c:pt idx="0">
                  <c:v>10</c:v>
                </c:pt>
                <c:pt idx="1">
                  <c:v>-381</c:v>
                </c:pt>
              </c:numCache>
            </c:numRef>
          </c:yVal>
          <c:smooth val="1"/>
        </c:ser>
        <c:ser>
          <c:idx val="12"/>
          <c:order val="15"/>
          <c:tx>
            <c:strRef>
              <c:f>Dennis!$I$2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Dennis!$I$23:$I$43</c:f>
              <c:numCache>
                <c:ptCount val="21"/>
                <c:pt idx="0">
                  <c:v>-50</c:v>
                </c:pt>
                <c:pt idx="1">
                  <c:v>-50</c:v>
                </c:pt>
                <c:pt idx="2">
                  <c:v>-50</c:v>
                </c:pt>
                <c:pt idx="3">
                  <c:v>-50</c:v>
                </c:pt>
                <c:pt idx="4">
                  <c:v>-50</c:v>
                </c:pt>
                <c:pt idx="5">
                  <c:v>-50</c:v>
                </c:pt>
                <c:pt idx="6">
                  <c:v>-50</c:v>
                </c:pt>
                <c:pt idx="7">
                  <c:v>-50</c:v>
                </c:pt>
                <c:pt idx="8">
                  <c:v>-50</c:v>
                </c:pt>
                <c:pt idx="9">
                  <c:v>-50</c:v>
                </c:pt>
                <c:pt idx="10">
                  <c:v>-50</c:v>
                </c:pt>
                <c:pt idx="11">
                  <c:v>-50</c:v>
                </c:pt>
                <c:pt idx="12">
                  <c:v>-50</c:v>
                </c:pt>
                <c:pt idx="13">
                  <c:v>-50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-50</c:v>
                </c:pt>
                <c:pt idx="19">
                  <c:v>-50</c:v>
                </c:pt>
                <c:pt idx="20">
                  <c:v>-50</c:v>
                </c:pt>
              </c:numCache>
            </c:numRef>
          </c:xVal>
          <c:yVal>
            <c:numRef>
              <c:f>Dennis!$B$23:$B$43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13"/>
          <c:order val="16"/>
          <c:tx>
            <c:strRef>
              <c:f>Dennis!$J$2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Dennis!$J$23:$J$27</c:f>
              <c:numCache>
                <c:ptCount val="5"/>
                <c:pt idx="0">
                  <c:v>-310</c:v>
                </c:pt>
                <c:pt idx="1">
                  <c:v>-245.5</c:v>
                </c:pt>
                <c:pt idx="2">
                  <c:v>-181</c:v>
                </c:pt>
                <c:pt idx="3">
                  <c:v>-116.5</c:v>
                </c:pt>
                <c:pt idx="4">
                  <c:v>-52</c:v>
                </c:pt>
              </c:numCache>
            </c:numRef>
          </c:xVal>
          <c:yVal>
            <c:numRef>
              <c:f>Dennis!$B$23:$B$43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14"/>
          <c:order val="17"/>
          <c:tx>
            <c:strRef>
              <c:f>Dennis!$K$2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Dennis!$K$23:$K$43</c:f>
              <c:numCache>
                <c:ptCount val="21"/>
                <c:pt idx="0">
                  <c:v>-150</c:v>
                </c:pt>
                <c:pt idx="1">
                  <c:v>-150</c:v>
                </c:pt>
                <c:pt idx="2">
                  <c:v>-150</c:v>
                </c:pt>
                <c:pt idx="3">
                  <c:v>-150</c:v>
                </c:pt>
                <c:pt idx="4">
                  <c:v>-150</c:v>
                </c:pt>
                <c:pt idx="5">
                  <c:v>-150</c:v>
                </c:pt>
                <c:pt idx="6">
                  <c:v>-150</c:v>
                </c:pt>
                <c:pt idx="7">
                  <c:v>-150</c:v>
                </c:pt>
                <c:pt idx="8">
                  <c:v>-150</c:v>
                </c:pt>
                <c:pt idx="9">
                  <c:v>-150</c:v>
                </c:pt>
                <c:pt idx="10">
                  <c:v>-150</c:v>
                </c:pt>
                <c:pt idx="11">
                  <c:v>-150</c:v>
                </c:pt>
                <c:pt idx="12">
                  <c:v>-150</c:v>
                </c:pt>
                <c:pt idx="13">
                  <c:v>-150</c:v>
                </c:pt>
                <c:pt idx="14">
                  <c:v>-150</c:v>
                </c:pt>
                <c:pt idx="15">
                  <c:v>-150</c:v>
                </c:pt>
                <c:pt idx="16">
                  <c:v>-150</c:v>
                </c:pt>
                <c:pt idx="17">
                  <c:v>-150</c:v>
                </c:pt>
                <c:pt idx="18">
                  <c:v>-150</c:v>
                </c:pt>
                <c:pt idx="19">
                  <c:v>-150</c:v>
                </c:pt>
                <c:pt idx="20">
                  <c:v>-150</c:v>
                </c:pt>
              </c:numCache>
            </c:numRef>
          </c:xVal>
          <c:yVal>
            <c:numRef>
              <c:f>Dennis!$B$23:$B$43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axId val="6611789"/>
        <c:axId val="59506102"/>
      </c:scatterChart>
      <c:valAx>
        <c:axId val="6611789"/>
        <c:scaling>
          <c:orientation val="minMax"/>
          <c:max val="1000"/>
          <c:min val="-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96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506102"/>
        <c:crosses val="autoZero"/>
        <c:crossBetween val="midCat"/>
        <c:dispUnits/>
        <c:minorUnit val="10"/>
      </c:valAx>
      <c:valAx>
        <c:axId val="59506102"/>
        <c:scaling>
          <c:orientation val="minMax"/>
          <c:min val="-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104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11789"/>
        <c:crosses val="autoZero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63"/>
          <c:y val="0.1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Графическая интерпретация уравнения LM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185"/>
          <c:w val="0.80425"/>
          <c:h val="0.8065"/>
        </c:manualLayout>
      </c:layout>
      <c:scatterChart>
        <c:scatterStyle val="smooth"/>
        <c:varyColors val="0"/>
        <c:ser>
          <c:idx val="0"/>
          <c:order val="0"/>
          <c:tx>
            <c:strRef>
              <c:f>den!$F$2</c:f>
              <c:strCache>
                <c:ptCount val="1"/>
                <c:pt idx="0">
                  <c:v>MS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den!$F$3:$F$8</c:f>
              <c:numCache>
                <c:ptCount val="6"/>
                <c:pt idx="0">
                  <c:v>-374</c:v>
                </c:pt>
                <c:pt idx="1">
                  <c:v>-216</c:v>
                </c:pt>
                <c:pt idx="2">
                  <c:v>-187</c:v>
                </c:pt>
                <c:pt idx="3">
                  <c:v>-158</c:v>
                </c:pt>
                <c:pt idx="4">
                  <c:v>-91</c:v>
                </c:pt>
                <c:pt idx="5">
                  <c:v>0</c:v>
                </c:pt>
              </c:numCache>
            </c:numRef>
          </c:xVal>
          <c:yVal>
            <c:numRef>
              <c:f>den!$G$3:$G$8</c:f>
              <c:numCache>
                <c:ptCount val="6"/>
                <c:pt idx="0">
                  <c:v>0</c:v>
                </c:pt>
                <c:pt idx="1">
                  <c:v>-158</c:v>
                </c:pt>
                <c:pt idx="2">
                  <c:v>-187</c:v>
                </c:pt>
                <c:pt idx="3">
                  <c:v>-216</c:v>
                </c:pt>
                <c:pt idx="4">
                  <c:v>-283</c:v>
                </c:pt>
                <c:pt idx="5">
                  <c:v>-374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den!$E$2</c:f>
              <c:strCache>
                <c:ptCount val="1"/>
                <c:pt idx="0">
                  <c:v>MDt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den!$C$3:$C$103</c:f>
              <c:numCache>
                <c:ptCount val="10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</c:numCache>
            </c:numRef>
          </c:xVal>
          <c:yVal>
            <c:numRef>
              <c:f>den!$E$3:$E$103</c:f>
              <c:numCache>
                <c:ptCount val="101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-55</c:v>
                </c:pt>
                <c:pt idx="12">
                  <c:v>-60</c:v>
                </c:pt>
                <c:pt idx="13">
                  <c:v>-65</c:v>
                </c:pt>
                <c:pt idx="14">
                  <c:v>-70</c:v>
                </c:pt>
                <c:pt idx="15">
                  <c:v>-75</c:v>
                </c:pt>
                <c:pt idx="16">
                  <c:v>-80</c:v>
                </c:pt>
                <c:pt idx="17">
                  <c:v>-85</c:v>
                </c:pt>
                <c:pt idx="18">
                  <c:v>-90</c:v>
                </c:pt>
                <c:pt idx="19">
                  <c:v>-95</c:v>
                </c:pt>
                <c:pt idx="20">
                  <c:v>-100</c:v>
                </c:pt>
                <c:pt idx="21">
                  <c:v>-105</c:v>
                </c:pt>
                <c:pt idx="22">
                  <c:v>-110</c:v>
                </c:pt>
                <c:pt idx="23">
                  <c:v>-115</c:v>
                </c:pt>
                <c:pt idx="24">
                  <c:v>-120</c:v>
                </c:pt>
                <c:pt idx="25">
                  <c:v>-125</c:v>
                </c:pt>
                <c:pt idx="26">
                  <c:v>-130</c:v>
                </c:pt>
                <c:pt idx="27">
                  <c:v>-135</c:v>
                </c:pt>
                <c:pt idx="28">
                  <c:v>-140</c:v>
                </c:pt>
                <c:pt idx="29">
                  <c:v>-145</c:v>
                </c:pt>
                <c:pt idx="30">
                  <c:v>-150</c:v>
                </c:pt>
                <c:pt idx="31">
                  <c:v>-155</c:v>
                </c:pt>
                <c:pt idx="32">
                  <c:v>-160</c:v>
                </c:pt>
                <c:pt idx="33">
                  <c:v>-165</c:v>
                </c:pt>
                <c:pt idx="34">
                  <c:v>-170</c:v>
                </c:pt>
                <c:pt idx="35">
                  <c:v>-175</c:v>
                </c:pt>
                <c:pt idx="36">
                  <c:v>-180</c:v>
                </c:pt>
                <c:pt idx="37">
                  <c:v>-185</c:v>
                </c:pt>
                <c:pt idx="38">
                  <c:v>-190</c:v>
                </c:pt>
                <c:pt idx="39">
                  <c:v>-195</c:v>
                </c:pt>
                <c:pt idx="40">
                  <c:v>-200</c:v>
                </c:pt>
                <c:pt idx="41">
                  <c:v>-205</c:v>
                </c:pt>
                <c:pt idx="42">
                  <c:v>-210</c:v>
                </c:pt>
                <c:pt idx="43">
                  <c:v>-215</c:v>
                </c:pt>
                <c:pt idx="44">
                  <c:v>-220</c:v>
                </c:pt>
                <c:pt idx="45">
                  <c:v>-225</c:v>
                </c:pt>
                <c:pt idx="46">
                  <c:v>-230</c:v>
                </c:pt>
                <c:pt idx="47">
                  <c:v>-235</c:v>
                </c:pt>
                <c:pt idx="48">
                  <c:v>-240</c:v>
                </c:pt>
                <c:pt idx="49">
                  <c:v>-245</c:v>
                </c:pt>
                <c:pt idx="50">
                  <c:v>-250</c:v>
                </c:pt>
                <c:pt idx="51">
                  <c:v>-255</c:v>
                </c:pt>
                <c:pt idx="52">
                  <c:v>-260</c:v>
                </c:pt>
                <c:pt idx="53">
                  <c:v>-265</c:v>
                </c:pt>
                <c:pt idx="54">
                  <c:v>-270</c:v>
                </c:pt>
                <c:pt idx="55">
                  <c:v>-275</c:v>
                </c:pt>
                <c:pt idx="56">
                  <c:v>-280</c:v>
                </c:pt>
                <c:pt idx="57">
                  <c:v>-285</c:v>
                </c:pt>
                <c:pt idx="58">
                  <c:v>-290</c:v>
                </c:pt>
                <c:pt idx="59">
                  <c:v>-295</c:v>
                </c:pt>
                <c:pt idx="60">
                  <c:v>-300</c:v>
                </c:pt>
                <c:pt idx="61">
                  <c:v>-305</c:v>
                </c:pt>
                <c:pt idx="62">
                  <c:v>-310</c:v>
                </c:pt>
                <c:pt idx="63">
                  <c:v>-315</c:v>
                </c:pt>
                <c:pt idx="64">
                  <c:v>-320</c:v>
                </c:pt>
                <c:pt idx="65">
                  <c:v>-325</c:v>
                </c:pt>
                <c:pt idx="66">
                  <c:v>-330</c:v>
                </c:pt>
                <c:pt idx="67">
                  <c:v>-335</c:v>
                </c:pt>
                <c:pt idx="68">
                  <c:v>-340</c:v>
                </c:pt>
                <c:pt idx="69">
                  <c:v>-345</c:v>
                </c:pt>
                <c:pt idx="70">
                  <c:v>-350</c:v>
                </c:pt>
                <c:pt idx="71">
                  <c:v>-355</c:v>
                </c:pt>
                <c:pt idx="72">
                  <c:v>-360</c:v>
                </c:pt>
                <c:pt idx="73">
                  <c:v>-365</c:v>
                </c:pt>
                <c:pt idx="74">
                  <c:v>-370</c:v>
                </c:pt>
                <c:pt idx="75">
                  <c:v>-375</c:v>
                </c:pt>
                <c:pt idx="76">
                  <c:v>-380</c:v>
                </c:pt>
                <c:pt idx="77">
                  <c:v>-385</c:v>
                </c:pt>
                <c:pt idx="78">
                  <c:v>-390</c:v>
                </c:pt>
                <c:pt idx="79">
                  <c:v>-395</c:v>
                </c:pt>
                <c:pt idx="80">
                  <c:v>-400</c:v>
                </c:pt>
                <c:pt idx="81">
                  <c:v>-405</c:v>
                </c:pt>
                <c:pt idx="82">
                  <c:v>-410</c:v>
                </c:pt>
                <c:pt idx="83">
                  <c:v>-415</c:v>
                </c:pt>
                <c:pt idx="84">
                  <c:v>-420</c:v>
                </c:pt>
                <c:pt idx="85">
                  <c:v>-425</c:v>
                </c:pt>
                <c:pt idx="86">
                  <c:v>-430</c:v>
                </c:pt>
                <c:pt idx="87">
                  <c:v>-435</c:v>
                </c:pt>
                <c:pt idx="88">
                  <c:v>-440</c:v>
                </c:pt>
                <c:pt idx="89">
                  <c:v>-445</c:v>
                </c:pt>
                <c:pt idx="90">
                  <c:v>-450</c:v>
                </c:pt>
                <c:pt idx="91">
                  <c:v>-455</c:v>
                </c:pt>
                <c:pt idx="92">
                  <c:v>-460</c:v>
                </c:pt>
                <c:pt idx="93">
                  <c:v>-465</c:v>
                </c:pt>
                <c:pt idx="94">
                  <c:v>-470</c:v>
                </c:pt>
                <c:pt idx="95">
                  <c:v>-475</c:v>
                </c:pt>
                <c:pt idx="96">
                  <c:v>-480</c:v>
                </c:pt>
                <c:pt idx="97">
                  <c:v>-485</c:v>
                </c:pt>
                <c:pt idx="98">
                  <c:v>-490</c:v>
                </c:pt>
                <c:pt idx="99">
                  <c:v>-495</c:v>
                </c:pt>
                <c:pt idx="100">
                  <c:v>-500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den!$D$2</c:f>
              <c:strCache>
                <c:ptCount val="1"/>
                <c:pt idx="0">
                  <c:v>MDa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den!$D$3:$D$14</c:f>
              <c:numCache>
                <c:ptCount val="12"/>
                <c:pt idx="0">
                  <c:v>-341</c:v>
                </c:pt>
                <c:pt idx="1">
                  <c:v>-309.75</c:v>
                </c:pt>
                <c:pt idx="2">
                  <c:v>-278.5</c:v>
                </c:pt>
                <c:pt idx="3">
                  <c:v>-247.25</c:v>
                </c:pt>
                <c:pt idx="4">
                  <c:v>-216</c:v>
                </c:pt>
                <c:pt idx="5">
                  <c:v>-184.75</c:v>
                </c:pt>
                <c:pt idx="6">
                  <c:v>-153.5</c:v>
                </c:pt>
                <c:pt idx="7">
                  <c:v>-122.25</c:v>
                </c:pt>
                <c:pt idx="8">
                  <c:v>-91</c:v>
                </c:pt>
                <c:pt idx="9">
                  <c:v>-59.75</c:v>
                </c:pt>
                <c:pt idx="10">
                  <c:v>-28.5</c:v>
                </c:pt>
                <c:pt idx="11">
                  <c:v>2.75</c:v>
                </c:pt>
              </c:numCache>
            </c:numRef>
          </c:xVal>
          <c:yVal>
            <c:numRef>
              <c:f>den!$B$3:$B$14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den!$H$2</c:f>
              <c:strCache>
                <c:ptCount val="1"/>
                <c:pt idx="0">
                  <c:v>LM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den!$H$3:$H$103</c:f>
              <c:numCache>
                <c:ptCount val="101"/>
                <c:pt idx="0">
                  <c:v>132</c:v>
                </c:pt>
                <c:pt idx="1">
                  <c:v>257</c:v>
                </c:pt>
                <c:pt idx="2">
                  <c:v>382</c:v>
                </c:pt>
                <c:pt idx="3">
                  <c:v>507</c:v>
                </c:pt>
                <c:pt idx="4">
                  <c:v>632</c:v>
                </c:pt>
                <c:pt idx="5">
                  <c:v>757</c:v>
                </c:pt>
                <c:pt idx="6">
                  <c:v>882</c:v>
                </c:pt>
                <c:pt idx="7">
                  <c:v>1007</c:v>
                </c:pt>
                <c:pt idx="8">
                  <c:v>1132</c:v>
                </c:pt>
                <c:pt idx="9">
                  <c:v>1257</c:v>
                </c:pt>
                <c:pt idx="10">
                  <c:v>1382</c:v>
                </c:pt>
                <c:pt idx="11">
                  <c:v>1507</c:v>
                </c:pt>
                <c:pt idx="12">
                  <c:v>1507</c:v>
                </c:pt>
                <c:pt idx="13">
                  <c:v>1507</c:v>
                </c:pt>
                <c:pt idx="14">
                  <c:v>1507</c:v>
                </c:pt>
                <c:pt idx="15">
                  <c:v>1507</c:v>
                </c:pt>
                <c:pt idx="16">
                  <c:v>1507</c:v>
                </c:pt>
                <c:pt idx="17">
                  <c:v>1507</c:v>
                </c:pt>
                <c:pt idx="18">
                  <c:v>1507</c:v>
                </c:pt>
                <c:pt idx="19">
                  <c:v>1507</c:v>
                </c:pt>
                <c:pt idx="20">
                  <c:v>1507</c:v>
                </c:pt>
                <c:pt idx="21">
                  <c:v>1507</c:v>
                </c:pt>
                <c:pt idx="22">
                  <c:v>1507</c:v>
                </c:pt>
                <c:pt idx="23">
                  <c:v>1507</c:v>
                </c:pt>
                <c:pt idx="24">
                  <c:v>1507</c:v>
                </c:pt>
                <c:pt idx="25">
                  <c:v>1507</c:v>
                </c:pt>
                <c:pt idx="26">
                  <c:v>1507</c:v>
                </c:pt>
                <c:pt idx="27">
                  <c:v>1507</c:v>
                </c:pt>
                <c:pt idx="28">
                  <c:v>1507</c:v>
                </c:pt>
                <c:pt idx="29">
                  <c:v>1507</c:v>
                </c:pt>
                <c:pt idx="30">
                  <c:v>1507</c:v>
                </c:pt>
                <c:pt idx="31">
                  <c:v>1507</c:v>
                </c:pt>
                <c:pt idx="32">
                  <c:v>1507</c:v>
                </c:pt>
                <c:pt idx="33">
                  <c:v>1507</c:v>
                </c:pt>
                <c:pt idx="34">
                  <c:v>1507</c:v>
                </c:pt>
                <c:pt idx="35">
                  <c:v>1507</c:v>
                </c:pt>
                <c:pt idx="36">
                  <c:v>1507</c:v>
                </c:pt>
                <c:pt idx="37">
                  <c:v>1507</c:v>
                </c:pt>
                <c:pt idx="38">
                  <c:v>1507</c:v>
                </c:pt>
                <c:pt idx="39">
                  <c:v>1507</c:v>
                </c:pt>
                <c:pt idx="40">
                  <c:v>1507</c:v>
                </c:pt>
                <c:pt idx="41">
                  <c:v>1507</c:v>
                </c:pt>
                <c:pt idx="42">
                  <c:v>1507</c:v>
                </c:pt>
                <c:pt idx="43">
                  <c:v>1507</c:v>
                </c:pt>
                <c:pt idx="44">
                  <c:v>1507</c:v>
                </c:pt>
                <c:pt idx="45">
                  <c:v>1507</c:v>
                </c:pt>
                <c:pt idx="46">
                  <c:v>1507</c:v>
                </c:pt>
                <c:pt idx="47">
                  <c:v>1507</c:v>
                </c:pt>
                <c:pt idx="48">
                  <c:v>1507</c:v>
                </c:pt>
                <c:pt idx="49">
                  <c:v>1507</c:v>
                </c:pt>
                <c:pt idx="50">
                  <c:v>1507</c:v>
                </c:pt>
                <c:pt idx="51">
                  <c:v>1507</c:v>
                </c:pt>
                <c:pt idx="52">
                  <c:v>1507</c:v>
                </c:pt>
                <c:pt idx="53">
                  <c:v>1507</c:v>
                </c:pt>
                <c:pt idx="54">
                  <c:v>1507</c:v>
                </c:pt>
                <c:pt idx="55">
                  <c:v>1507</c:v>
                </c:pt>
                <c:pt idx="56">
                  <c:v>1507</c:v>
                </c:pt>
                <c:pt idx="57">
                  <c:v>1507</c:v>
                </c:pt>
                <c:pt idx="58">
                  <c:v>1507</c:v>
                </c:pt>
                <c:pt idx="59">
                  <c:v>1507</c:v>
                </c:pt>
                <c:pt idx="60">
                  <c:v>1507</c:v>
                </c:pt>
                <c:pt idx="61">
                  <c:v>1507</c:v>
                </c:pt>
                <c:pt idx="62">
                  <c:v>1507</c:v>
                </c:pt>
                <c:pt idx="63">
                  <c:v>1507</c:v>
                </c:pt>
                <c:pt idx="64">
                  <c:v>1507</c:v>
                </c:pt>
                <c:pt idx="65">
                  <c:v>1507</c:v>
                </c:pt>
                <c:pt idx="66">
                  <c:v>1507</c:v>
                </c:pt>
                <c:pt idx="67">
                  <c:v>1507</c:v>
                </c:pt>
                <c:pt idx="68">
                  <c:v>1507</c:v>
                </c:pt>
                <c:pt idx="69">
                  <c:v>1507</c:v>
                </c:pt>
                <c:pt idx="70">
                  <c:v>1507</c:v>
                </c:pt>
                <c:pt idx="71">
                  <c:v>1507</c:v>
                </c:pt>
                <c:pt idx="72">
                  <c:v>1507</c:v>
                </c:pt>
                <c:pt idx="73">
                  <c:v>1507</c:v>
                </c:pt>
                <c:pt idx="74">
                  <c:v>1507</c:v>
                </c:pt>
                <c:pt idx="75">
                  <c:v>1507</c:v>
                </c:pt>
                <c:pt idx="76">
                  <c:v>1507</c:v>
                </c:pt>
                <c:pt idx="77">
                  <c:v>1507</c:v>
                </c:pt>
                <c:pt idx="78">
                  <c:v>1507</c:v>
                </c:pt>
                <c:pt idx="79">
                  <c:v>1507</c:v>
                </c:pt>
                <c:pt idx="80">
                  <c:v>1507</c:v>
                </c:pt>
                <c:pt idx="81">
                  <c:v>1507</c:v>
                </c:pt>
                <c:pt idx="82">
                  <c:v>1507</c:v>
                </c:pt>
                <c:pt idx="83">
                  <c:v>1507</c:v>
                </c:pt>
                <c:pt idx="84">
                  <c:v>1507</c:v>
                </c:pt>
                <c:pt idx="85">
                  <c:v>1507</c:v>
                </c:pt>
                <c:pt idx="86">
                  <c:v>1507</c:v>
                </c:pt>
                <c:pt idx="87">
                  <c:v>1507</c:v>
                </c:pt>
                <c:pt idx="88">
                  <c:v>1507</c:v>
                </c:pt>
                <c:pt idx="89">
                  <c:v>1507</c:v>
                </c:pt>
                <c:pt idx="90">
                  <c:v>1507</c:v>
                </c:pt>
                <c:pt idx="91">
                  <c:v>1507</c:v>
                </c:pt>
                <c:pt idx="92">
                  <c:v>1507</c:v>
                </c:pt>
                <c:pt idx="93">
                  <c:v>1507</c:v>
                </c:pt>
                <c:pt idx="94">
                  <c:v>1507</c:v>
                </c:pt>
                <c:pt idx="95">
                  <c:v>1507</c:v>
                </c:pt>
                <c:pt idx="96">
                  <c:v>1507</c:v>
                </c:pt>
                <c:pt idx="97">
                  <c:v>1507</c:v>
                </c:pt>
                <c:pt idx="98">
                  <c:v>1507</c:v>
                </c:pt>
                <c:pt idx="99">
                  <c:v>1507</c:v>
                </c:pt>
                <c:pt idx="100">
                  <c:v>1507</c:v>
                </c:pt>
              </c:numCache>
            </c:numRef>
          </c:xVal>
          <c:yVal>
            <c:numRef>
              <c:f>den!$B$3:$B$103</c:f>
              <c:numCach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yVal>
          <c:smooth val="1"/>
        </c:ser>
        <c:ser>
          <c:idx val="4"/>
          <c:order val="4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den!$J$8:$J$9</c:f>
              <c:numCache>
                <c:ptCount val="2"/>
                <c:pt idx="0">
                  <c:v>-216</c:v>
                </c:pt>
                <c:pt idx="1">
                  <c:v>-216</c:v>
                </c:pt>
              </c:numCache>
            </c:numRef>
          </c:xVal>
          <c:yVal>
            <c:numRef>
              <c:f>den!$K$8:$K$9</c:f>
              <c:numCache>
                <c:ptCount val="2"/>
                <c:pt idx="0">
                  <c:v>20</c:v>
                </c:pt>
                <c:pt idx="1">
                  <c:v>-158</c:v>
                </c:pt>
              </c:numCache>
            </c:numRef>
          </c:yVal>
          <c:smooth val="1"/>
        </c:ser>
        <c:ser>
          <c:idx val="5"/>
          <c:order val="5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den!$J$14:$J$15</c:f>
              <c:numCache>
                <c:ptCount val="2"/>
                <c:pt idx="0">
                  <c:v>-216</c:v>
                </c:pt>
                <c:pt idx="1">
                  <c:v>632</c:v>
                </c:pt>
              </c:numCache>
            </c:numRef>
          </c:xVal>
          <c:yVal>
            <c:numRef>
              <c:f>den!$K$11:$K$12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1"/>
        </c:ser>
        <c:ser>
          <c:idx val="6"/>
          <c:order val="6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den!$J$14:$J$15</c:f>
              <c:numCache>
                <c:ptCount val="2"/>
                <c:pt idx="0">
                  <c:v>-216</c:v>
                </c:pt>
                <c:pt idx="1">
                  <c:v>632</c:v>
                </c:pt>
              </c:numCache>
            </c:numRef>
          </c:xVal>
          <c:yVal>
            <c:numRef>
              <c:f>den!$K$14:$K$15</c:f>
              <c:numCache>
                <c:ptCount val="2"/>
                <c:pt idx="0">
                  <c:v>-158</c:v>
                </c:pt>
                <c:pt idx="1">
                  <c:v>-158</c:v>
                </c:pt>
              </c:numCache>
            </c:numRef>
          </c:yVal>
          <c:smooth val="1"/>
        </c:ser>
        <c:ser>
          <c:idx val="7"/>
          <c:order val="7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den!$J$17:$J$18</c:f>
              <c:numCache>
                <c:ptCount val="2"/>
                <c:pt idx="0">
                  <c:v>632</c:v>
                </c:pt>
                <c:pt idx="1">
                  <c:v>632</c:v>
                </c:pt>
              </c:numCache>
            </c:numRef>
          </c:xVal>
          <c:yVal>
            <c:numRef>
              <c:f>den!$K$17:$K$18</c:f>
              <c:numCache>
                <c:ptCount val="2"/>
                <c:pt idx="0">
                  <c:v>20</c:v>
                </c:pt>
                <c:pt idx="1">
                  <c:v>-158</c:v>
                </c:pt>
              </c:numCache>
            </c:numRef>
          </c:yVal>
          <c:smooth val="1"/>
        </c:ser>
        <c:ser>
          <c:idx val="8"/>
          <c:order val="8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den!$L$8:$L$9</c:f>
              <c:numCache>
                <c:ptCount val="2"/>
                <c:pt idx="0">
                  <c:v>-91</c:v>
                </c:pt>
                <c:pt idx="1">
                  <c:v>-91</c:v>
                </c:pt>
              </c:numCache>
            </c:numRef>
          </c:xVal>
          <c:yVal>
            <c:numRef>
              <c:f>den!$M$8:$M$9</c:f>
              <c:numCache>
                <c:ptCount val="2"/>
                <c:pt idx="0">
                  <c:v>40</c:v>
                </c:pt>
                <c:pt idx="1">
                  <c:v>-283</c:v>
                </c:pt>
              </c:numCache>
            </c:numRef>
          </c:yVal>
          <c:smooth val="1"/>
        </c:ser>
        <c:ser>
          <c:idx val="9"/>
          <c:order val="9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den!$L$11:$L$12</c:f>
              <c:numCache>
                <c:ptCount val="2"/>
                <c:pt idx="0">
                  <c:v>-91</c:v>
                </c:pt>
                <c:pt idx="1">
                  <c:v>1131</c:v>
                </c:pt>
              </c:numCache>
            </c:numRef>
          </c:xVal>
          <c:yVal>
            <c:numRef>
              <c:f>den!$M$11:$M$12</c:f>
              <c:numCache>
                <c:ptCount val="2"/>
                <c:pt idx="0">
                  <c:v>-283</c:v>
                </c:pt>
                <c:pt idx="1">
                  <c:v>-283</c:v>
                </c:pt>
              </c:numCache>
            </c:numRef>
          </c:yVal>
          <c:smooth val="1"/>
        </c:ser>
        <c:ser>
          <c:idx val="10"/>
          <c:order val="10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den!$L$14:$L$15</c:f>
              <c:numCache>
                <c:ptCount val="2"/>
                <c:pt idx="0">
                  <c:v>1131</c:v>
                </c:pt>
                <c:pt idx="1">
                  <c:v>1131</c:v>
                </c:pt>
              </c:numCache>
            </c:numRef>
          </c:xVal>
          <c:yVal>
            <c:numRef>
              <c:f>den!$M$14:$M$15</c:f>
              <c:numCache>
                <c:ptCount val="2"/>
                <c:pt idx="0">
                  <c:v>-283</c:v>
                </c:pt>
                <c:pt idx="1">
                  <c:v>40</c:v>
                </c:pt>
              </c:numCache>
            </c:numRef>
          </c:yVal>
          <c:smooth val="1"/>
        </c:ser>
        <c:ser>
          <c:idx val="11"/>
          <c:order val="11"/>
          <c:spPr>
            <a:ln w="3175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den!$L$17:$L$18</c:f>
              <c:numCache>
                <c:ptCount val="2"/>
                <c:pt idx="0">
                  <c:v>1131</c:v>
                </c:pt>
                <c:pt idx="1">
                  <c:v>-91</c:v>
                </c:pt>
              </c:numCache>
            </c:numRef>
          </c:xVal>
          <c:yVal>
            <c:numRef>
              <c:f>den!$M$17:$M$18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yVal>
          <c:smooth val="1"/>
        </c:ser>
        <c:axId val="65792871"/>
        <c:axId val="55264928"/>
      </c:scatterChart>
      <c:valAx>
        <c:axId val="65792871"/>
        <c:scaling>
          <c:orientation val="minMax"/>
          <c:max val="1700"/>
          <c:min val="-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3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264928"/>
        <c:crosses val="autoZero"/>
        <c:crossBetween val="midCat"/>
        <c:dispUnits/>
        <c:majorUnit val="200"/>
        <c:minorUnit val="10"/>
      </c:valAx>
      <c:valAx>
        <c:axId val="55264928"/>
        <c:scaling>
          <c:orientation val="minMax"/>
          <c:max val="400"/>
          <c:min val="-500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50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792871"/>
        <c:crosses val="autoZero"/>
        <c:crossBetween val="midCat"/>
        <c:dispUnits/>
        <c:majorUnit val="50"/>
        <c:minorUnit val="10"/>
      </c:valAx>
      <c:spPr>
        <a:ln w="25400">
          <a:solid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Графическая иллюстрация модели IS - LM при уменьшении денежного предложения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16"/>
          <c:w val="0.869"/>
          <c:h val="0.80975"/>
        </c:manualLayout>
      </c:layout>
      <c:scatterChart>
        <c:scatterStyle val="smooth"/>
        <c:varyColors val="0"/>
        <c:ser>
          <c:idx val="6"/>
          <c:order val="0"/>
          <c:tx>
            <c:strRef>
              <c:f>MS!$N$2</c:f>
              <c:strCache>
                <c:ptCount val="1"/>
                <c:pt idx="0">
                  <c:v>IS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MS!$N$3:$N$103</c:f>
              <c:numCache>
                <c:ptCount val="101"/>
                <c:pt idx="0">
                  <c:v>1178</c:v>
                </c:pt>
                <c:pt idx="1">
                  <c:v>1036.25</c:v>
                </c:pt>
                <c:pt idx="2">
                  <c:v>894.5</c:v>
                </c:pt>
                <c:pt idx="3">
                  <c:v>752.75</c:v>
                </c:pt>
                <c:pt idx="4">
                  <c:v>611</c:v>
                </c:pt>
                <c:pt idx="5">
                  <c:v>469.25</c:v>
                </c:pt>
                <c:pt idx="6">
                  <c:v>469.3</c:v>
                </c:pt>
                <c:pt idx="7">
                  <c:v>469.3</c:v>
                </c:pt>
                <c:pt idx="8">
                  <c:v>469.3</c:v>
                </c:pt>
                <c:pt idx="9">
                  <c:v>469.3</c:v>
                </c:pt>
                <c:pt idx="10">
                  <c:v>469.3</c:v>
                </c:pt>
                <c:pt idx="11">
                  <c:v>469.3</c:v>
                </c:pt>
                <c:pt idx="12">
                  <c:v>469.3</c:v>
                </c:pt>
                <c:pt idx="13">
                  <c:v>469.3</c:v>
                </c:pt>
                <c:pt idx="14">
                  <c:v>469.3</c:v>
                </c:pt>
                <c:pt idx="15">
                  <c:v>469.3</c:v>
                </c:pt>
                <c:pt idx="16">
                  <c:v>469.3</c:v>
                </c:pt>
                <c:pt idx="17">
                  <c:v>469.3</c:v>
                </c:pt>
                <c:pt idx="18">
                  <c:v>469.3</c:v>
                </c:pt>
                <c:pt idx="19">
                  <c:v>469.3</c:v>
                </c:pt>
                <c:pt idx="20">
                  <c:v>469.3</c:v>
                </c:pt>
                <c:pt idx="21">
                  <c:v>469.3</c:v>
                </c:pt>
                <c:pt idx="22">
                  <c:v>469.3</c:v>
                </c:pt>
                <c:pt idx="23">
                  <c:v>469.3</c:v>
                </c:pt>
                <c:pt idx="24">
                  <c:v>469.3</c:v>
                </c:pt>
                <c:pt idx="25">
                  <c:v>469.3</c:v>
                </c:pt>
                <c:pt idx="26">
                  <c:v>469.3</c:v>
                </c:pt>
                <c:pt idx="27">
                  <c:v>469.3</c:v>
                </c:pt>
                <c:pt idx="28">
                  <c:v>469.3</c:v>
                </c:pt>
                <c:pt idx="29">
                  <c:v>469.3</c:v>
                </c:pt>
                <c:pt idx="30">
                  <c:v>469.3</c:v>
                </c:pt>
                <c:pt idx="31">
                  <c:v>469.3</c:v>
                </c:pt>
                <c:pt idx="32">
                  <c:v>469.3</c:v>
                </c:pt>
                <c:pt idx="33">
                  <c:v>469.3</c:v>
                </c:pt>
                <c:pt idx="34">
                  <c:v>469.3</c:v>
                </c:pt>
                <c:pt idx="35">
                  <c:v>469.3</c:v>
                </c:pt>
                <c:pt idx="36">
                  <c:v>469.3</c:v>
                </c:pt>
                <c:pt idx="37">
                  <c:v>469.3</c:v>
                </c:pt>
                <c:pt idx="38">
                  <c:v>469.3</c:v>
                </c:pt>
                <c:pt idx="39">
                  <c:v>469.3</c:v>
                </c:pt>
                <c:pt idx="40">
                  <c:v>469.3</c:v>
                </c:pt>
                <c:pt idx="41">
                  <c:v>469.3</c:v>
                </c:pt>
                <c:pt idx="42">
                  <c:v>469.3</c:v>
                </c:pt>
                <c:pt idx="43">
                  <c:v>469.3</c:v>
                </c:pt>
                <c:pt idx="44">
                  <c:v>469.3</c:v>
                </c:pt>
                <c:pt idx="45">
                  <c:v>469.3</c:v>
                </c:pt>
                <c:pt idx="46">
                  <c:v>469.3</c:v>
                </c:pt>
                <c:pt idx="47">
                  <c:v>469.3</c:v>
                </c:pt>
                <c:pt idx="48">
                  <c:v>469.3</c:v>
                </c:pt>
                <c:pt idx="49">
                  <c:v>469.3</c:v>
                </c:pt>
                <c:pt idx="50">
                  <c:v>469.3</c:v>
                </c:pt>
                <c:pt idx="51">
                  <c:v>469.3</c:v>
                </c:pt>
                <c:pt idx="52">
                  <c:v>469.3</c:v>
                </c:pt>
                <c:pt idx="53">
                  <c:v>469.3</c:v>
                </c:pt>
                <c:pt idx="54">
                  <c:v>469.3</c:v>
                </c:pt>
                <c:pt idx="55">
                  <c:v>469.3</c:v>
                </c:pt>
                <c:pt idx="56">
                  <c:v>469.3</c:v>
                </c:pt>
                <c:pt idx="57">
                  <c:v>469.3</c:v>
                </c:pt>
                <c:pt idx="58">
                  <c:v>469.3</c:v>
                </c:pt>
                <c:pt idx="59">
                  <c:v>469.3</c:v>
                </c:pt>
                <c:pt idx="60">
                  <c:v>469.3</c:v>
                </c:pt>
                <c:pt idx="61">
                  <c:v>469.3</c:v>
                </c:pt>
                <c:pt idx="62">
                  <c:v>469.3</c:v>
                </c:pt>
                <c:pt idx="63">
                  <c:v>469.3</c:v>
                </c:pt>
                <c:pt idx="64">
                  <c:v>469.3</c:v>
                </c:pt>
                <c:pt idx="65">
                  <c:v>469.3</c:v>
                </c:pt>
                <c:pt idx="66">
                  <c:v>469.3</c:v>
                </c:pt>
                <c:pt idx="67">
                  <c:v>469.3</c:v>
                </c:pt>
                <c:pt idx="68">
                  <c:v>469.3</c:v>
                </c:pt>
                <c:pt idx="69">
                  <c:v>469.3</c:v>
                </c:pt>
                <c:pt idx="70">
                  <c:v>469.3</c:v>
                </c:pt>
                <c:pt idx="71">
                  <c:v>469.3</c:v>
                </c:pt>
                <c:pt idx="72">
                  <c:v>469.3</c:v>
                </c:pt>
                <c:pt idx="73">
                  <c:v>469.3</c:v>
                </c:pt>
                <c:pt idx="74">
                  <c:v>469.3</c:v>
                </c:pt>
                <c:pt idx="75">
                  <c:v>469.3</c:v>
                </c:pt>
                <c:pt idx="76">
                  <c:v>469.3</c:v>
                </c:pt>
                <c:pt idx="77">
                  <c:v>469.3</c:v>
                </c:pt>
                <c:pt idx="78">
                  <c:v>469.3</c:v>
                </c:pt>
                <c:pt idx="79">
                  <c:v>469.3</c:v>
                </c:pt>
                <c:pt idx="80">
                  <c:v>469.3</c:v>
                </c:pt>
                <c:pt idx="81">
                  <c:v>469.3</c:v>
                </c:pt>
                <c:pt idx="82">
                  <c:v>469.3</c:v>
                </c:pt>
                <c:pt idx="83">
                  <c:v>469.3</c:v>
                </c:pt>
                <c:pt idx="84">
                  <c:v>469.3</c:v>
                </c:pt>
                <c:pt idx="85">
                  <c:v>469.3</c:v>
                </c:pt>
                <c:pt idx="86">
                  <c:v>469.3</c:v>
                </c:pt>
                <c:pt idx="87">
                  <c:v>469.3</c:v>
                </c:pt>
                <c:pt idx="88">
                  <c:v>469.3</c:v>
                </c:pt>
                <c:pt idx="89">
                  <c:v>469.3</c:v>
                </c:pt>
                <c:pt idx="90">
                  <c:v>469.3</c:v>
                </c:pt>
                <c:pt idx="91">
                  <c:v>469.3</c:v>
                </c:pt>
                <c:pt idx="92">
                  <c:v>469.3</c:v>
                </c:pt>
                <c:pt idx="93">
                  <c:v>469.3</c:v>
                </c:pt>
                <c:pt idx="94">
                  <c:v>469.3</c:v>
                </c:pt>
                <c:pt idx="95">
                  <c:v>469.3</c:v>
                </c:pt>
                <c:pt idx="96">
                  <c:v>469.3</c:v>
                </c:pt>
                <c:pt idx="97">
                  <c:v>469.3</c:v>
                </c:pt>
                <c:pt idx="98">
                  <c:v>469.3</c:v>
                </c:pt>
                <c:pt idx="99">
                  <c:v>469.3</c:v>
                </c:pt>
                <c:pt idx="100">
                  <c:v>469.3</c:v>
                </c:pt>
              </c:numCache>
            </c:numRef>
          </c:xVal>
          <c:yVal>
            <c:numRef>
              <c:f>MS!$B$3:$B$103</c:f>
              <c:numCach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MS!$H$2</c:f>
              <c:strCache>
                <c:ptCount val="1"/>
                <c:pt idx="0">
                  <c:v>LM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MS!$H$3:$H$103</c:f>
              <c:numCache>
                <c:ptCount val="101"/>
                <c:pt idx="0">
                  <c:v>132</c:v>
                </c:pt>
                <c:pt idx="1">
                  <c:v>257</c:v>
                </c:pt>
                <c:pt idx="2">
                  <c:v>382</c:v>
                </c:pt>
                <c:pt idx="3">
                  <c:v>507</c:v>
                </c:pt>
                <c:pt idx="4">
                  <c:v>632</c:v>
                </c:pt>
                <c:pt idx="5">
                  <c:v>757</c:v>
                </c:pt>
                <c:pt idx="6">
                  <c:v>882</c:v>
                </c:pt>
                <c:pt idx="7">
                  <c:v>1007</c:v>
                </c:pt>
                <c:pt idx="8">
                  <c:v>1132</c:v>
                </c:pt>
                <c:pt idx="9">
                  <c:v>1257</c:v>
                </c:pt>
                <c:pt idx="10">
                  <c:v>1382</c:v>
                </c:pt>
                <c:pt idx="11">
                  <c:v>1507</c:v>
                </c:pt>
                <c:pt idx="12">
                  <c:v>1507</c:v>
                </c:pt>
                <c:pt idx="13">
                  <c:v>1507</c:v>
                </c:pt>
                <c:pt idx="14">
                  <c:v>1507</c:v>
                </c:pt>
                <c:pt idx="15">
                  <c:v>1507</c:v>
                </c:pt>
                <c:pt idx="16">
                  <c:v>1507</c:v>
                </c:pt>
                <c:pt idx="17">
                  <c:v>1507</c:v>
                </c:pt>
                <c:pt idx="18">
                  <c:v>1507</c:v>
                </c:pt>
                <c:pt idx="19">
                  <c:v>1507</c:v>
                </c:pt>
                <c:pt idx="20">
                  <c:v>1507</c:v>
                </c:pt>
                <c:pt idx="21">
                  <c:v>1507</c:v>
                </c:pt>
                <c:pt idx="22">
                  <c:v>1507</c:v>
                </c:pt>
                <c:pt idx="23">
                  <c:v>1507</c:v>
                </c:pt>
                <c:pt idx="24">
                  <c:v>1507</c:v>
                </c:pt>
                <c:pt idx="25">
                  <c:v>1507</c:v>
                </c:pt>
                <c:pt idx="26">
                  <c:v>1507</c:v>
                </c:pt>
                <c:pt idx="27">
                  <c:v>1507</c:v>
                </c:pt>
                <c:pt idx="28">
                  <c:v>1507</c:v>
                </c:pt>
                <c:pt idx="29">
                  <c:v>1507</c:v>
                </c:pt>
                <c:pt idx="30">
                  <c:v>1507</c:v>
                </c:pt>
                <c:pt idx="31">
                  <c:v>1507</c:v>
                </c:pt>
                <c:pt idx="32">
                  <c:v>1507</c:v>
                </c:pt>
                <c:pt idx="33">
                  <c:v>1507</c:v>
                </c:pt>
                <c:pt idx="34">
                  <c:v>1507</c:v>
                </c:pt>
                <c:pt idx="35">
                  <c:v>1507</c:v>
                </c:pt>
                <c:pt idx="36">
                  <c:v>1507</c:v>
                </c:pt>
                <c:pt idx="37">
                  <c:v>1507</c:v>
                </c:pt>
                <c:pt idx="38">
                  <c:v>1507</c:v>
                </c:pt>
                <c:pt idx="39">
                  <c:v>1507</c:v>
                </c:pt>
                <c:pt idx="40">
                  <c:v>1507</c:v>
                </c:pt>
                <c:pt idx="41">
                  <c:v>1507</c:v>
                </c:pt>
                <c:pt idx="42">
                  <c:v>1507</c:v>
                </c:pt>
                <c:pt idx="43">
                  <c:v>1507</c:v>
                </c:pt>
                <c:pt idx="44">
                  <c:v>1507</c:v>
                </c:pt>
                <c:pt idx="45">
                  <c:v>1507</c:v>
                </c:pt>
                <c:pt idx="46">
                  <c:v>1507</c:v>
                </c:pt>
                <c:pt idx="47">
                  <c:v>1507</c:v>
                </c:pt>
                <c:pt idx="48">
                  <c:v>1507</c:v>
                </c:pt>
                <c:pt idx="49">
                  <c:v>1507</c:v>
                </c:pt>
                <c:pt idx="50">
                  <c:v>1507</c:v>
                </c:pt>
                <c:pt idx="51">
                  <c:v>1507</c:v>
                </c:pt>
                <c:pt idx="52">
                  <c:v>1507</c:v>
                </c:pt>
                <c:pt idx="53">
                  <c:v>1507</c:v>
                </c:pt>
                <c:pt idx="54">
                  <c:v>1507</c:v>
                </c:pt>
                <c:pt idx="55">
                  <c:v>1507</c:v>
                </c:pt>
                <c:pt idx="56">
                  <c:v>1507</c:v>
                </c:pt>
                <c:pt idx="57">
                  <c:v>1507</c:v>
                </c:pt>
                <c:pt idx="58">
                  <c:v>1507</c:v>
                </c:pt>
                <c:pt idx="59">
                  <c:v>1507</c:v>
                </c:pt>
                <c:pt idx="60">
                  <c:v>1507</c:v>
                </c:pt>
                <c:pt idx="61">
                  <c:v>1507</c:v>
                </c:pt>
                <c:pt idx="62">
                  <c:v>1507</c:v>
                </c:pt>
                <c:pt idx="63">
                  <c:v>1507</c:v>
                </c:pt>
                <c:pt idx="64">
                  <c:v>1507</c:v>
                </c:pt>
                <c:pt idx="65">
                  <c:v>1507</c:v>
                </c:pt>
                <c:pt idx="66">
                  <c:v>1507</c:v>
                </c:pt>
                <c:pt idx="67">
                  <c:v>1507</c:v>
                </c:pt>
                <c:pt idx="68">
                  <c:v>1507</c:v>
                </c:pt>
                <c:pt idx="69">
                  <c:v>1507</c:v>
                </c:pt>
                <c:pt idx="70">
                  <c:v>1507</c:v>
                </c:pt>
                <c:pt idx="71">
                  <c:v>1507</c:v>
                </c:pt>
                <c:pt idx="72">
                  <c:v>1507</c:v>
                </c:pt>
                <c:pt idx="73">
                  <c:v>1507</c:v>
                </c:pt>
                <c:pt idx="74">
                  <c:v>1507</c:v>
                </c:pt>
                <c:pt idx="75">
                  <c:v>1507</c:v>
                </c:pt>
                <c:pt idx="76">
                  <c:v>1507</c:v>
                </c:pt>
                <c:pt idx="77">
                  <c:v>1507</c:v>
                </c:pt>
                <c:pt idx="78">
                  <c:v>1507</c:v>
                </c:pt>
                <c:pt idx="79">
                  <c:v>1507</c:v>
                </c:pt>
                <c:pt idx="80">
                  <c:v>1507</c:v>
                </c:pt>
                <c:pt idx="81">
                  <c:v>1507</c:v>
                </c:pt>
                <c:pt idx="82">
                  <c:v>1507</c:v>
                </c:pt>
                <c:pt idx="83">
                  <c:v>1507</c:v>
                </c:pt>
                <c:pt idx="84">
                  <c:v>1507</c:v>
                </c:pt>
                <c:pt idx="85">
                  <c:v>1507</c:v>
                </c:pt>
                <c:pt idx="86">
                  <c:v>1507</c:v>
                </c:pt>
                <c:pt idx="87">
                  <c:v>1507</c:v>
                </c:pt>
                <c:pt idx="88">
                  <c:v>1507</c:v>
                </c:pt>
                <c:pt idx="89">
                  <c:v>1507</c:v>
                </c:pt>
                <c:pt idx="90">
                  <c:v>1507</c:v>
                </c:pt>
                <c:pt idx="91">
                  <c:v>1507</c:v>
                </c:pt>
                <c:pt idx="92">
                  <c:v>1507</c:v>
                </c:pt>
                <c:pt idx="93">
                  <c:v>1507</c:v>
                </c:pt>
                <c:pt idx="94">
                  <c:v>1507</c:v>
                </c:pt>
                <c:pt idx="95">
                  <c:v>1507</c:v>
                </c:pt>
                <c:pt idx="96">
                  <c:v>1507</c:v>
                </c:pt>
                <c:pt idx="97">
                  <c:v>1507</c:v>
                </c:pt>
                <c:pt idx="98">
                  <c:v>1507</c:v>
                </c:pt>
                <c:pt idx="99">
                  <c:v>1507</c:v>
                </c:pt>
                <c:pt idx="100">
                  <c:v>1507</c:v>
                </c:pt>
              </c:numCache>
            </c:numRef>
          </c:xVal>
          <c:yVal>
            <c:numRef>
              <c:f>MS!$B$3:$B$103</c:f>
              <c:numCach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MS!$I$2</c:f>
              <c:strCache>
                <c:ptCount val="1"/>
                <c:pt idx="0">
                  <c:v>LM*</c:v>
                </c:pt>
              </c:strCache>
            </c:strRef>
          </c:tx>
          <c:spPr>
            <a:ln w="25400">
              <a:solidFill>
                <a:srgbClr val="0033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MS!$I$3:$I$103</c:f>
              <c:numCache>
                <c:ptCount val="101"/>
                <c:pt idx="2">
                  <c:v>62</c:v>
                </c:pt>
                <c:pt idx="3">
                  <c:v>187</c:v>
                </c:pt>
                <c:pt idx="4">
                  <c:v>312</c:v>
                </c:pt>
                <c:pt idx="5">
                  <c:v>437</c:v>
                </c:pt>
                <c:pt idx="6">
                  <c:v>562</c:v>
                </c:pt>
                <c:pt idx="7">
                  <c:v>687</c:v>
                </c:pt>
                <c:pt idx="8">
                  <c:v>812</c:v>
                </c:pt>
                <c:pt idx="9">
                  <c:v>937</c:v>
                </c:pt>
                <c:pt idx="10">
                  <c:v>1062</c:v>
                </c:pt>
                <c:pt idx="11">
                  <c:v>1187</c:v>
                </c:pt>
                <c:pt idx="12">
                  <c:v>1187</c:v>
                </c:pt>
                <c:pt idx="13">
                  <c:v>1187</c:v>
                </c:pt>
                <c:pt idx="14">
                  <c:v>1187</c:v>
                </c:pt>
                <c:pt idx="15">
                  <c:v>1187</c:v>
                </c:pt>
                <c:pt idx="16">
                  <c:v>1187</c:v>
                </c:pt>
                <c:pt idx="17">
                  <c:v>1187</c:v>
                </c:pt>
                <c:pt idx="18">
                  <c:v>1187</c:v>
                </c:pt>
                <c:pt idx="19">
                  <c:v>1187</c:v>
                </c:pt>
                <c:pt idx="20">
                  <c:v>1187</c:v>
                </c:pt>
                <c:pt idx="21">
                  <c:v>1187</c:v>
                </c:pt>
                <c:pt idx="22">
                  <c:v>1187</c:v>
                </c:pt>
                <c:pt idx="23">
                  <c:v>1187</c:v>
                </c:pt>
                <c:pt idx="24">
                  <c:v>1187</c:v>
                </c:pt>
                <c:pt idx="25">
                  <c:v>1187</c:v>
                </c:pt>
                <c:pt idx="26">
                  <c:v>1187</c:v>
                </c:pt>
                <c:pt idx="27">
                  <c:v>1187</c:v>
                </c:pt>
                <c:pt idx="28">
                  <c:v>1187</c:v>
                </c:pt>
                <c:pt idx="29">
                  <c:v>1187</c:v>
                </c:pt>
                <c:pt idx="30">
                  <c:v>1187</c:v>
                </c:pt>
                <c:pt idx="31">
                  <c:v>1187</c:v>
                </c:pt>
                <c:pt idx="32">
                  <c:v>1187</c:v>
                </c:pt>
                <c:pt idx="33">
                  <c:v>1187</c:v>
                </c:pt>
                <c:pt idx="34">
                  <c:v>1187</c:v>
                </c:pt>
                <c:pt idx="35">
                  <c:v>1187</c:v>
                </c:pt>
                <c:pt idx="36">
                  <c:v>1187</c:v>
                </c:pt>
                <c:pt idx="37">
                  <c:v>1187</c:v>
                </c:pt>
                <c:pt idx="38">
                  <c:v>1187</c:v>
                </c:pt>
                <c:pt idx="39">
                  <c:v>1187</c:v>
                </c:pt>
                <c:pt idx="40">
                  <c:v>1187</c:v>
                </c:pt>
                <c:pt idx="41">
                  <c:v>1187</c:v>
                </c:pt>
                <c:pt idx="42">
                  <c:v>1187</c:v>
                </c:pt>
                <c:pt idx="43">
                  <c:v>1187</c:v>
                </c:pt>
                <c:pt idx="44">
                  <c:v>1187</c:v>
                </c:pt>
                <c:pt idx="45">
                  <c:v>1187</c:v>
                </c:pt>
                <c:pt idx="46">
                  <c:v>1187</c:v>
                </c:pt>
                <c:pt idx="47">
                  <c:v>1187</c:v>
                </c:pt>
                <c:pt idx="48">
                  <c:v>1187</c:v>
                </c:pt>
                <c:pt idx="49">
                  <c:v>1187</c:v>
                </c:pt>
                <c:pt idx="50">
                  <c:v>1187</c:v>
                </c:pt>
                <c:pt idx="51">
                  <c:v>1187</c:v>
                </c:pt>
                <c:pt idx="52">
                  <c:v>1187</c:v>
                </c:pt>
                <c:pt idx="53">
                  <c:v>1187</c:v>
                </c:pt>
                <c:pt idx="54">
                  <c:v>1187</c:v>
                </c:pt>
                <c:pt idx="55">
                  <c:v>1187</c:v>
                </c:pt>
                <c:pt idx="56">
                  <c:v>1187</c:v>
                </c:pt>
                <c:pt idx="57">
                  <c:v>1187</c:v>
                </c:pt>
                <c:pt idx="58">
                  <c:v>1187</c:v>
                </c:pt>
                <c:pt idx="59">
                  <c:v>1187</c:v>
                </c:pt>
                <c:pt idx="60">
                  <c:v>1187</c:v>
                </c:pt>
                <c:pt idx="61">
                  <c:v>1187</c:v>
                </c:pt>
                <c:pt idx="62">
                  <c:v>1187</c:v>
                </c:pt>
                <c:pt idx="63">
                  <c:v>1187</c:v>
                </c:pt>
                <c:pt idx="64">
                  <c:v>1187</c:v>
                </c:pt>
                <c:pt idx="65">
                  <c:v>1187</c:v>
                </c:pt>
                <c:pt idx="66">
                  <c:v>1187</c:v>
                </c:pt>
                <c:pt idx="67">
                  <c:v>1187</c:v>
                </c:pt>
                <c:pt idx="68">
                  <c:v>1187</c:v>
                </c:pt>
                <c:pt idx="69">
                  <c:v>1187</c:v>
                </c:pt>
                <c:pt idx="70">
                  <c:v>1187</c:v>
                </c:pt>
                <c:pt idx="71">
                  <c:v>1187</c:v>
                </c:pt>
                <c:pt idx="72">
                  <c:v>1187</c:v>
                </c:pt>
                <c:pt idx="73">
                  <c:v>1187</c:v>
                </c:pt>
                <c:pt idx="74">
                  <c:v>1187</c:v>
                </c:pt>
                <c:pt idx="75">
                  <c:v>1187</c:v>
                </c:pt>
                <c:pt idx="76">
                  <c:v>1187</c:v>
                </c:pt>
                <c:pt idx="77">
                  <c:v>1187</c:v>
                </c:pt>
                <c:pt idx="78">
                  <c:v>1187</c:v>
                </c:pt>
                <c:pt idx="79">
                  <c:v>1187</c:v>
                </c:pt>
                <c:pt idx="80">
                  <c:v>1187</c:v>
                </c:pt>
                <c:pt idx="81">
                  <c:v>1187</c:v>
                </c:pt>
                <c:pt idx="82">
                  <c:v>1187</c:v>
                </c:pt>
                <c:pt idx="83">
                  <c:v>1187</c:v>
                </c:pt>
                <c:pt idx="84">
                  <c:v>1187</c:v>
                </c:pt>
                <c:pt idx="85">
                  <c:v>1187</c:v>
                </c:pt>
                <c:pt idx="86">
                  <c:v>1187</c:v>
                </c:pt>
                <c:pt idx="87">
                  <c:v>1187</c:v>
                </c:pt>
                <c:pt idx="88">
                  <c:v>1187</c:v>
                </c:pt>
                <c:pt idx="89">
                  <c:v>1187</c:v>
                </c:pt>
                <c:pt idx="90">
                  <c:v>1187</c:v>
                </c:pt>
                <c:pt idx="91">
                  <c:v>1187</c:v>
                </c:pt>
                <c:pt idx="92">
                  <c:v>1187</c:v>
                </c:pt>
                <c:pt idx="93">
                  <c:v>1187</c:v>
                </c:pt>
                <c:pt idx="94">
                  <c:v>1187</c:v>
                </c:pt>
                <c:pt idx="95">
                  <c:v>1187</c:v>
                </c:pt>
                <c:pt idx="96">
                  <c:v>1187</c:v>
                </c:pt>
                <c:pt idx="97">
                  <c:v>1187</c:v>
                </c:pt>
                <c:pt idx="98">
                  <c:v>1187</c:v>
                </c:pt>
                <c:pt idx="99">
                  <c:v>1187</c:v>
                </c:pt>
                <c:pt idx="100">
                  <c:v>1187</c:v>
                </c:pt>
              </c:numCache>
            </c:numRef>
          </c:xVal>
          <c:yVal>
            <c:numRef>
              <c:f>MS!$B$3:$B$103</c:f>
              <c:numCach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MS!$F$2</c:f>
              <c:strCache>
                <c:ptCount val="1"/>
                <c:pt idx="0">
                  <c:v>MS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MS!$F$3:$F$8</c:f>
              <c:numCache>
                <c:ptCount val="6"/>
                <c:pt idx="0">
                  <c:v>-374</c:v>
                </c:pt>
                <c:pt idx="1">
                  <c:v>-216</c:v>
                </c:pt>
                <c:pt idx="2">
                  <c:v>-187</c:v>
                </c:pt>
                <c:pt idx="3">
                  <c:v>-158</c:v>
                </c:pt>
                <c:pt idx="4">
                  <c:v>-91</c:v>
                </c:pt>
                <c:pt idx="5">
                  <c:v>0</c:v>
                </c:pt>
              </c:numCache>
            </c:numRef>
          </c:xVal>
          <c:yVal>
            <c:numRef>
              <c:f>MS!$G$3:$G$8</c:f>
              <c:numCache>
                <c:ptCount val="6"/>
                <c:pt idx="0">
                  <c:v>0</c:v>
                </c:pt>
                <c:pt idx="1">
                  <c:v>-158</c:v>
                </c:pt>
                <c:pt idx="2">
                  <c:v>-187</c:v>
                </c:pt>
                <c:pt idx="3">
                  <c:v>-216</c:v>
                </c:pt>
                <c:pt idx="4">
                  <c:v>-283</c:v>
                </c:pt>
                <c:pt idx="5">
                  <c:v>-374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MS!$F$10</c:f>
              <c:strCache>
                <c:ptCount val="1"/>
                <c:pt idx="0">
                  <c:v>MS*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MS!$F$11:$F$15</c:f>
              <c:numCache>
                <c:ptCount val="5"/>
                <c:pt idx="0">
                  <c:v>-294</c:v>
                </c:pt>
                <c:pt idx="1">
                  <c:v>-220</c:v>
                </c:pt>
                <c:pt idx="2">
                  <c:v>-147</c:v>
                </c:pt>
                <c:pt idx="3">
                  <c:v>-74</c:v>
                </c:pt>
                <c:pt idx="4">
                  <c:v>0</c:v>
                </c:pt>
              </c:numCache>
            </c:numRef>
          </c:xVal>
          <c:yVal>
            <c:numRef>
              <c:f>MS!$G$11:$G$15</c:f>
              <c:numCache>
                <c:ptCount val="5"/>
                <c:pt idx="0">
                  <c:v>0</c:v>
                </c:pt>
                <c:pt idx="1">
                  <c:v>-74</c:v>
                </c:pt>
                <c:pt idx="2">
                  <c:v>-147</c:v>
                </c:pt>
                <c:pt idx="3">
                  <c:v>-220</c:v>
                </c:pt>
                <c:pt idx="4">
                  <c:v>-294</c:v>
                </c:pt>
              </c:numCache>
            </c:numRef>
          </c:yVal>
          <c:smooth val="1"/>
        </c:ser>
        <c:ser>
          <c:idx val="2"/>
          <c:order val="5"/>
          <c:tx>
            <c:strRef>
              <c:f>MS!$D$2</c:f>
              <c:strCache>
                <c:ptCount val="1"/>
                <c:pt idx="0">
                  <c:v>MDa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MS!$D$3:$D$14</c:f>
              <c:numCache>
                <c:ptCount val="12"/>
                <c:pt idx="0">
                  <c:v>-341</c:v>
                </c:pt>
                <c:pt idx="1">
                  <c:v>-309.75</c:v>
                </c:pt>
                <c:pt idx="2">
                  <c:v>-278.5</c:v>
                </c:pt>
                <c:pt idx="3">
                  <c:v>-247.25</c:v>
                </c:pt>
                <c:pt idx="4">
                  <c:v>-216</c:v>
                </c:pt>
                <c:pt idx="5">
                  <c:v>-184.75</c:v>
                </c:pt>
                <c:pt idx="6">
                  <c:v>-153.5</c:v>
                </c:pt>
                <c:pt idx="7">
                  <c:v>-122.25</c:v>
                </c:pt>
                <c:pt idx="8">
                  <c:v>-91</c:v>
                </c:pt>
                <c:pt idx="9">
                  <c:v>-59.75</c:v>
                </c:pt>
                <c:pt idx="10">
                  <c:v>-28.5</c:v>
                </c:pt>
                <c:pt idx="11">
                  <c:v>0</c:v>
                </c:pt>
              </c:numCache>
            </c:numRef>
          </c:xVal>
          <c:yVal>
            <c:numRef>
              <c:f>MS!$B$3:$B$13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yVal>
          <c:smooth val="1"/>
        </c:ser>
        <c:ser>
          <c:idx val="3"/>
          <c:order val="6"/>
          <c:tx>
            <c:strRef>
              <c:f>MS!$E$2</c:f>
              <c:strCache>
                <c:ptCount val="1"/>
                <c:pt idx="0">
                  <c:v>MDt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MS!$C$3:$C$103</c:f>
              <c:numCache>
                <c:ptCount val="10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</c:numCache>
            </c:numRef>
          </c:xVal>
          <c:yVal>
            <c:numRef>
              <c:f>MS!$E$3:$E$103</c:f>
              <c:numCache>
                <c:ptCount val="101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-30</c:v>
                </c:pt>
                <c:pt idx="7">
                  <c:v>-35</c:v>
                </c:pt>
                <c:pt idx="8">
                  <c:v>-40</c:v>
                </c:pt>
                <c:pt idx="9">
                  <c:v>-45</c:v>
                </c:pt>
                <c:pt idx="10">
                  <c:v>-50</c:v>
                </c:pt>
                <c:pt idx="11">
                  <c:v>-55</c:v>
                </c:pt>
                <c:pt idx="12">
                  <c:v>-60</c:v>
                </c:pt>
                <c:pt idx="13">
                  <c:v>-65</c:v>
                </c:pt>
                <c:pt idx="14">
                  <c:v>-70</c:v>
                </c:pt>
                <c:pt idx="15">
                  <c:v>-75</c:v>
                </c:pt>
                <c:pt idx="16">
                  <c:v>-80</c:v>
                </c:pt>
                <c:pt idx="17">
                  <c:v>-85</c:v>
                </c:pt>
                <c:pt idx="18">
                  <c:v>-90</c:v>
                </c:pt>
                <c:pt idx="19">
                  <c:v>-95</c:v>
                </c:pt>
                <c:pt idx="20">
                  <c:v>-100</c:v>
                </c:pt>
                <c:pt idx="21">
                  <c:v>-105</c:v>
                </c:pt>
                <c:pt idx="22">
                  <c:v>-110</c:v>
                </c:pt>
                <c:pt idx="23">
                  <c:v>-115</c:v>
                </c:pt>
                <c:pt idx="24">
                  <c:v>-120</c:v>
                </c:pt>
                <c:pt idx="25">
                  <c:v>-125</c:v>
                </c:pt>
                <c:pt idx="26">
                  <c:v>-130</c:v>
                </c:pt>
                <c:pt idx="27">
                  <c:v>-135</c:v>
                </c:pt>
                <c:pt idx="28">
                  <c:v>-140</c:v>
                </c:pt>
                <c:pt idx="29">
                  <c:v>-145</c:v>
                </c:pt>
                <c:pt idx="30">
                  <c:v>-150</c:v>
                </c:pt>
                <c:pt idx="31">
                  <c:v>-155</c:v>
                </c:pt>
                <c:pt idx="32">
                  <c:v>-160</c:v>
                </c:pt>
                <c:pt idx="33">
                  <c:v>-165</c:v>
                </c:pt>
                <c:pt idx="34">
                  <c:v>-170</c:v>
                </c:pt>
                <c:pt idx="35">
                  <c:v>-175</c:v>
                </c:pt>
                <c:pt idx="36">
                  <c:v>-180</c:v>
                </c:pt>
                <c:pt idx="37">
                  <c:v>-185</c:v>
                </c:pt>
                <c:pt idx="38">
                  <c:v>-190</c:v>
                </c:pt>
                <c:pt idx="39">
                  <c:v>-195</c:v>
                </c:pt>
                <c:pt idx="40">
                  <c:v>-200</c:v>
                </c:pt>
                <c:pt idx="41">
                  <c:v>-205</c:v>
                </c:pt>
                <c:pt idx="42">
                  <c:v>-210</c:v>
                </c:pt>
                <c:pt idx="43">
                  <c:v>-215</c:v>
                </c:pt>
                <c:pt idx="44">
                  <c:v>-220</c:v>
                </c:pt>
                <c:pt idx="45">
                  <c:v>-225</c:v>
                </c:pt>
                <c:pt idx="46">
                  <c:v>-230</c:v>
                </c:pt>
                <c:pt idx="47">
                  <c:v>-235</c:v>
                </c:pt>
                <c:pt idx="48">
                  <c:v>-240</c:v>
                </c:pt>
                <c:pt idx="49">
                  <c:v>-245</c:v>
                </c:pt>
                <c:pt idx="50">
                  <c:v>-250</c:v>
                </c:pt>
                <c:pt idx="51">
                  <c:v>-255</c:v>
                </c:pt>
                <c:pt idx="52">
                  <c:v>-260</c:v>
                </c:pt>
                <c:pt idx="53">
                  <c:v>-265</c:v>
                </c:pt>
                <c:pt idx="54">
                  <c:v>-270</c:v>
                </c:pt>
                <c:pt idx="55">
                  <c:v>-275</c:v>
                </c:pt>
                <c:pt idx="56">
                  <c:v>-280</c:v>
                </c:pt>
                <c:pt idx="57">
                  <c:v>-285</c:v>
                </c:pt>
                <c:pt idx="58">
                  <c:v>-290</c:v>
                </c:pt>
                <c:pt idx="59">
                  <c:v>-295</c:v>
                </c:pt>
                <c:pt idx="60">
                  <c:v>-300</c:v>
                </c:pt>
                <c:pt idx="61">
                  <c:v>-305</c:v>
                </c:pt>
                <c:pt idx="62">
                  <c:v>-310</c:v>
                </c:pt>
                <c:pt idx="63">
                  <c:v>-315</c:v>
                </c:pt>
                <c:pt idx="64">
                  <c:v>-320</c:v>
                </c:pt>
                <c:pt idx="65">
                  <c:v>-325</c:v>
                </c:pt>
                <c:pt idx="66">
                  <c:v>-330</c:v>
                </c:pt>
                <c:pt idx="67">
                  <c:v>-335</c:v>
                </c:pt>
                <c:pt idx="68">
                  <c:v>-340</c:v>
                </c:pt>
                <c:pt idx="69">
                  <c:v>-345</c:v>
                </c:pt>
                <c:pt idx="70">
                  <c:v>-350</c:v>
                </c:pt>
                <c:pt idx="71">
                  <c:v>-355</c:v>
                </c:pt>
                <c:pt idx="72">
                  <c:v>-360</c:v>
                </c:pt>
                <c:pt idx="73">
                  <c:v>-365</c:v>
                </c:pt>
                <c:pt idx="74">
                  <c:v>-370</c:v>
                </c:pt>
                <c:pt idx="75">
                  <c:v>-375</c:v>
                </c:pt>
                <c:pt idx="76">
                  <c:v>-380</c:v>
                </c:pt>
                <c:pt idx="77">
                  <c:v>-385</c:v>
                </c:pt>
                <c:pt idx="78">
                  <c:v>-390</c:v>
                </c:pt>
                <c:pt idx="79">
                  <c:v>-395</c:v>
                </c:pt>
                <c:pt idx="80">
                  <c:v>-400</c:v>
                </c:pt>
                <c:pt idx="81">
                  <c:v>-405</c:v>
                </c:pt>
                <c:pt idx="82">
                  <c:v>-410</c:v>
                </c:pt>
                <c:pt idx="83">
                  <c:v>-415</c:v>
                </c:pt>
                <c:pt idx="84">
                  <c:v>-420</c:v>
                </c:pt>
                <c:pt idx="85">
                  <c:v>-425</c:v>
                </c:pt>
                <c:pt idx="86">
                  <c:v>-430</c:v>
                </c:pt>
                <c:pt idx="87">
                  <c:v>-435</c:v>
                </c:pt>
                <c:pt idx="88">
                  <c:v>-440</c:v>
                </c:pt>
                <c:pt idx="89">
                  <c:v>-445</c:v>
                </c:pt>
                <c:pt idx="90">
                  <c:v>-450</c:v>
                </c:pt>
                <c:pt idx="91">
                  <c:v>-455</c:v>
                </c:pt>
                <c:pt idx="92">
                  <c:v>-460</c:v>
                </c:pt>
                <c:pt idx="93">
                  <c:v>-465</c:v>
                </c:pt>
                <c:pt idx="94">
                  <c:v>-470</c:v>
                </c:pt>
                <c:pt idx="95">
                  <c:v>-475</c:v>
                </c:pt>
                <c:pt idx="96">
                  <c:v>-480</c:v>
                </c:pt>
                <c:pt idx="97">
                  <c:v>-485</c:v>
                </c:pt>
                <c:pt idx="98">
                  <c:v>-490</c:v>
                </c:pt>
                <c:pt idx="99">
                  <c:v>-495</c:v>
                </c:pt>
                <c:pt idx="100">
                  <c:v>-500</c:v>
                </c:pt>
              </c:numCache>
            </c:numRef>
          </c:yVal>
          <c:smooth val="1"/>
        </c:ser>
        <c:axId val="27622305"/>
        <c:axId val="47274154"/>
      </c:scatterChart>
      <c:valAx>
        <c:axId val="27622305"/>
        <c:scaling>
          <c:orientation val="minMax"/>
          <c:max val="1700"/>
          <c:min val="-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1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274154"/>
        <c:crosses val="autoZero"/>
        <c:crossBetween val="midCat"/>
        <c:dispUnits/>
        <c:majorUnit val="200"/>
        <c:minorUnit val="10"/>
      </c:valAx>
      <c:valAx>
        <c:axId val="47274154"/>
        <c:scaling>
          <c:orientation val="minMax"/>
          <c:max val="200"/>
          <c:min val="-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28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622305"/>
        <c:crosses val="autoZero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713"/>
          <c:w val="0.0895"/>
          <c:h val="0.25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Графическая иллюстрация модели IS - LM при увеличении госрасходов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1775"/>
          <c:w val="0.77775"/>
          <c:h val="0.8075"/>
        </c:manualLayout>
      </c:layout>
      <c:scatterChart>
        <c:scatterStyle val="smooth"/>
        <c:varyColors val="0"/>
        <c:ser>
          <c:idx val="1"/>
          <c:order val="0"/>
          <c:tx>
            <c:v>IS*</c:v>
          </c:tx>
          <c:spPr>
            <a:ln w="381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G!$H$3:$H$23</c:f>
              <c:numCache>
                <c:ptCount val="21"/>
                <c:pt idx="0">
                  <c:v>1178</c:v>
                </c:pt>
                <c:pt idx="1">
                  <c:v>1036.25</c:v>
                </c:pt>
                <c:pt idx="2">
                  <c:v>894.5</c:v>
                </c:pt>
                <c:pt idx="3">
                  <c:v>752.75</c:v>
                </c:pt>
                <c:pt idx="4">
                  <c:v>611</c:v>
                </c:pt>
                <c:pt idx="5">
                  <c:v>469.25</c:v>
                </c:pt>
                <c:pt idx="6">
                  <c:v>469</c:v>
                </c:pt>
                <c:pt idx="7">
                  <c:v>469</c:v>
                </c:pt>
                <c:pt idx="8">
                  <c:v>469</c:v>
                </c:pt>
                <c:pt idx="9">
                  <c:v>469</c:v>
                </c:pt>
                <c:pt idx="10">
                  <c:v>469</c:v>
                </c:pt>
                <c:pt idx="11">
                  <c:v>469</c:v>
                </c:pt>
                <c:pt idx="12">
                  <c:v>469</c:v>
                </c:pt>
                <c:pt idx="13">
                  <c:v>469</c:v>
                </c:pt>
                <c:pt idx="14">
                  <c:v>469</c:v>
                </c:pt>
                <c:pt idx="15">
                  <c:v>469</c:v>
                </c:pt>
                <c:pt idx="16">
                  <c:v>469</c:v>
                </c:pt>
                <c:pt idx="17">
                  <c:v>469</c:v>
                </c:pt>
                <c:pt idx="18">
                  <c:v>469</c:v>
                </c:pt>
                <c:pt idx="19">
                  <c:v>469</c:v>
                </c:pt>
                <c:pt idx="20">
                  <c:v>469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12"/>
          <c:order val="1"/>
          <c:tx>
            <c:strRef>
              <c:f>G!$P$2</c:f>
              <c:strCache>
                <c:ptCount val="1"/>
                <c:pt idx="0">
                  <c:v>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G!$P$3:$P$23</c:f>
              <c:numCache>
                <c:ptCount val="21"/>
                <c:pt idx="0">
                  <c:v>1178</c:v>
                </c:pt>
                <c:pt idx="1">
                  <c:v>1036.25</c:v>
                </c:pt>
                <c:pt idx="2">
                  <c:v>894.5</c:v>
                </c:pt>
                <c:pt idx="3">
                  <c:v>752.75</c:v>
                </c:pt>
                <c:pt idx="4">
                  <c:v>611</c:v>
                </c:pt>
                <c:pt idx="5">
                  <c:v>469.25</c:v>
                </c:pt>
                <c:pt idx="6">
                  <c:v>469.3</c:v>
                </c:pt>
                <c:pt idx="7">
                  <c:v>469.3</c:v>
                </c:pt>
                <c:pt idx="8">
                  <c:v>469.3</c:v>
                </c:pt>
                <c:pt idx="9">
                  <c:v>469.3</c:v>
                </c:pt>
                <c:pt idx="10">
                  <c:v>469.3</c:v>
                </c:pt>
                <c:pt idx="11">
                  <c:v>469.3</c:v>
                </c:pt>
                <c:pt idx="12">
                  <c:v>469.3</c:v>
                </c:pt>
                <c:pt idx="13">
                  <c:v>469.3</c:v>
                </c:pt>
                <c:pt idx="14">
                  <c:v>469.3</c:v>
                </c:pt>
                <c:pt idx="15">
                  <c:v>469.3</c:v>
                </c:pt>
                <c:pt idx="16">
                  <c:v>469.3</c:v>
                </c:pt>
                <c:pt idx="17">
                  <c:v>469.3</c:v>
                </c:pt>
                <c:pt idx="18">
                  <c:v>469.3</c:v>
                </c:pt>
                <c:pt idx="19">
                  <c:v>469.3</c:v>
                </c:pt>
                <c:pt idx="20">
                  <c:v>469.3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G!$O$2</c:f>
              <c:strCache>
                <c:ptCount val="1"/>
                <c:pt idx="0">
                  <c:v>LM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G!$O$3:$O$23</c:f>
              <c:numCache>
                <c:ptCount val="21"/>
                <c:pt idx="0">
                  <c:v>132</c:v>
                </c:pt>
                <c:pt idx="1">
                  <c:v>257</c:v>
                </c:pt>
                <c:pt idx="2">
                  <c:v>382</c:v>
                </c:pt>
                <c:pt idx="3">
                  <c:v>507</c:v>
                </c:pt>
                <c:pt idx="4">
                  <c:v>632</c:v>
                </c:pt>
                <c:pt idx="5">
                  <c:v>757</c:v>
                </c:pt>
                <c:pt idx="6">
                  <c:v>882</c:v>
                </c:pt>
                <c:pt idx="7">
                  <c:v>1007</c:v>
                </c:pt>
                <c:pt idx="8">
                  <c:v>1132</c:v>
                </c:pt>
                <c:pt idx="9">
                  <c:v>1257</c:v>
                </c:pt>
                <c:pt idx="10">
                  <c:v>1382</c:v>
                </c:pt>
                <c:pt idx="11">
                  <c:v>1507</c:v>
                </c:pt>
                <c:pt idx="12">
                  <c:v>1507</c:v>
                </c:pt>
                <c:pt idx="13">
                  <c:v>1507</c:v>
                </c:pt>
                <c:pt idx="14">
                  <c:v>1507</c:v>
                </c:pt>
                <c:pt idx="15">
                  <c:v>1507</c:v>
                </c:pt>
                <c:pt idx="16">
                  <c:v>1507</c:v>
                </c:pt>
                <c:pt idx="17">
                  <c:v>1507</c:v>
                </c:pt>
                <c:pt idx="18">
                  <c:v>1507</c:v>
                </c:pt>
                <c:pt idx="19">
                  <c:v>1507</c:v>
                </c:pt>
                <c:pt idx="20">
                  <c:v>1507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G!$E$2</c:f>
              <c:strCache>
                <c:ptCount val="1"/>
                <c:pt idx="0">
                  <c:v>Изъятия=Инъекции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G!$F$3:$F$23</c:f>
              <c:numCache>
                <c:ptCount val="21"/>
                <c:pt idx="0">
                  <c:v>0</c:v>
                </c:pt>
                <c:pt idx="1">
                  <c:v>-20</c:v>
                </c:pt>
                <c:pt idx="2">
                  <c:v>-40</c:v>
                </c:pt>
                <c:pt idx="3">
                  <c:v>-60</c:v>
                </c:pt>
                <c:pt idx="4">
                  <c:v>-80</c:v>
                </c:pt>
                <c:pt idx="5">
                  <c:v>-100</c:v>
                </c:pt>
                <c:pt idx="6">
                  <c:v>-120</c:v>
                </c:pt>
                <c:pt idx="7">
                  <c:v>-140</c:v>
                </c:pt>
                <c:pt idx="8">
                  <c:v>-160</c:v>
                </c:pt>
                <c:pt idx="9">
                  <c:v>-180</c:v>
                </c:pt>
                <c:pt idx="10">
                  <c:v>-200</c:v>
                </c:pt>
                <c:pt idx="11">
                  <c:v>-220</c:v>
                </c:pt>
                <c:pt idx="12">
                  <c:v>-240</c:v>
                </c:pt>
                <c:pt idx="13">
                  <c:v>-260</c:v>
                </c:pt>
                <c:pt idx="14">
                  <c:v>-280</c:v>
                </c:pt>
                <c:pt idx="15">
                  <c:v>-300</c:v>
                </c:pt>
                <c:pt idx="16">
                  <c:v>-320</c:v>
                </c:pt>
                <c:pt idx="17">
                  <c:v>-340</c:v>
                </c:pt>
                <c:pt idx="18">
                  <c:v>-360</c:v>
                </c:pt>
                <c:pt idx="19">
                  <c:v>-380</c:v>
                </c:pt>
                <c:pt idx="20">
                  <c:v>-400</c:v>
                </c:pt>
              </c:numCache>
            </c:numRef>
          </c:xVal>
          <c:yVal>
            <c:numRef>
              <c:f>G!$E$3:$E$23</c:f>
              <c:numCache>
                <c:ptCount val="21"/>
                <c:pt idx="0">
                  <c:v>0</c:v>
                </c:pt>
                <c:pt idx="1">
                  <c:v>-20</c:v>
                </c:pt>
                <c:pt idx="2">
                  <c:v>-40</c:v>
                </c:pt>
                <c:pt idx="3">
                  <c:v>-60</c:v>
                </c:pt>
                <c:pt idx="4">
                  <c:v>-80</c:v>
                </c:pt>
                <c:pt idx="5">
                  <c:v>-100</c:v>
                </c:pt>
                <c:pt idx="6">
                  <c:v>-120</c:v>
                </c:pt>
                <c:pt idx="7">
                  <c:v>-140</c:v>
                </c:pt>
                <c:pt idx="8">
                  <c:v>-160</c:v>
                </c:pt>
                <c:pt idx="9">
                  <c:v>-180</c:v>
                </c:pt>
                <c:pt idx="10">
                  <c:v>-200</c:v>
                </c:pt>
                <c:pt idx="11">
                  <c:v>-220</c:v>
                </c:pt>
                <c:pt idx="12">
                  <c:v>-240</c:v>
                </c:pt>
                <c:pt idx="13">
                  <c:v>-260</c:v>
                </c:pt>
                <c:pt idx="14">
                  <c:v>-280</c:v>
                </c:pt>
                <c:pt idx="15">
                  <c:v>-300</c:v>
                </c:pt>
                <c:pt idx="16">
                  <c:v>-320</c:v>
                </c:pt>
                <c:pt idx="17">
                  <c:v>-340</c:v>
                </c:pt>
                <c:pt idx="18">
                  <c:v>-360</c:v>
                </c:pt>
                <c:pt idx="19">
                  <c:v>-380</c:v>
                </c:pt>
                <c:pt idx="20">
                  <c:v>-400</c:v>
                </c:pt>
              </c:numCache>
            </c:numRef>
          </c:yVal>
          <c:smooth val="1"/>
        </c:ser>
        <c:ser>
          <c:idx val="3"/>
          <c:order val="4"/>
          <c:tx>
            <c:v>Изъятия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G!$C$3:$C$71</c:f>
              <c:numCache>
                <c:ptCount val="6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</c:numCache>
            </c:numRef>
          </c:xVal>
          <c:yVal>
            <c:numRef>
              <c:f>G!$G$3:$G$71</c:f>
              <c:numCache>
                <c:ptCount val="69"/>
                <c:pt idx="3">
                  <c:v>-1.3000000000000007</c:v>
                </c:pt>
                <c:pt idx="4">
                  <c:v>-10.399999999999999</c:v>
                </c:pt>
                <c:pt idx="5">
                  <c:v>-19.5</c:v>
                </c:pt>
                <c:pt idx="6">
                  <c:v>-28.6</c:v>
                </c:pt>
                <c:pt idx="7">
                  <c:v>-37.7</c:v>
                </c:pt>
                <c:pt idx="8">
                  <c:v>-46.8</c:v>
                </c:pt>
                <c:pt idx="9">
                  <c:v>-55.900000000000006</c:v>
                </c:pt>
                <c:pt idx="10">
                  <c:v>-65</c:v>
                </c:pt>
                <c:pt idx="11">
                  <c:v>-74.10000000000001</c:v>
                </c:pt>
                <c:pt idx="12">
                  <c:v>-83.2</c:v>
                </c:pt>
                <c:pt idx="13">
                  <c:v>-92.3</c:v>
                </c:pt>
                <c:pt idx="14">
                  <c:v>-101.4</c:v>
                </c:pt>
                <c:pt idx="15">
                  <c:v>-110.5</c:v>
                </c:pt>
                <c:pt idx="16">
                  <c:v>-119.6</c:v>
                </c:pt>
                <c:pt idx="17">
                  <c:v>-128.70000000000002</c:v>
                </c:pt>
                <c:pt idx="18">
                  <c:v>-137.8</c:v>
                </c:pt>
                <c:pt idx="19">
                  <c:v>-146.9</c:v>
                </c:pt>
                <c:pt idx="20">
                  <c:v>-156</c:v>
                </c:pt>
                <c:pt idx="21">
                  <c:v>-165.1</c:v>
                </c:pt>
                <c:pt idx="22">
                  <c:v>-174.20000000000002</c:v>
                </c:pt>
                <c:pt idx="23">
                  <c:v>-183.3</c:v>
                </c:pt>
                <c:pt idx="24">
                  <c:v>-192.4</c:v>
                </c:pt>
                <c:pt idx="25">
                  <c:v>-201.5</c:v>
                </c:pt>
                <c:pt idx="26">
                  <c:v>-210.6</c:v>
                </c:pt>
                <c:pt idx="27">
                  <c:v>-219.70000000000002</c:v>
                </c:pt>
                <c:pt idx="28">
                  <c:v>-228.8</c:v>
                </c:pt>
                <c:pt idx="29">
                  <c:v>-237.90000000000003</c:v>
                </c:pt>
                <c:pt idx="30">
                  <c:v>-247</c:v>
                </c:pt>
                <c:pt idx="31">
                  <c:v>-256.1</c:v>
                </c:pt>
                <c:pt idx="32">
                  <c:v>-265.2</c:v>
                </c:pt>
                <c:pt idx="33">
                  <c:v>-274.3</c:v>
                </c:pt>
                <c:pt idx="34">
                  <c:v>-283.40000000000003</c:v>
                </c:pt>
                <c:pt idx="35">
                  <c:v>-292.5</c:v>
                </c:pt>
                <c:pt idx="36">
                  <c:v>-301.6</c:v>
                </c:pt>
                <c:pt idx="37">
                  <c:v>-310.7</c:v>
                </c:pt>
                <c:pt idx="38">
                  <c:v>-319.8</c:v>
                </c:pt>
                <c:pt idx="39">
                  <c:v>-328.90000000000003</c:v>
                </c:pt>
                <c:pt idx="40">
                  <c:v>-338</c:v>
                </c:pt>
                <c:pt idx="41">
                  <c:v>-347.1</c:v>
                </c:pt>
                <c:pt idx="42">
                  <c:v>-356.2</c:v>
                </c:pt>
                <c:pt idx="43">
                  <c:v>-365.3</c:v>
                </c:pt>
                <c:pt idx="44">
                  <c:v>-374.40000000000003</c:v>
                </c:pt>
                <c:pt idx="45">
                  <c:v>-383.5</c:v>
                </c:pt>
                <c:pt idx="46">
                  <c:v>-392.6</c:v>
                </c:pt>
                <c:pt idx="47">
                  <c:v>-401.7</c:v>
                </c:pt>
                <c:pt idx="48">
                  <c:v>-410.8</c:v>
                </c:pt>
                <c:pt idx="49">
                  <c:v>-419.90000000000003</c:v>
                </c:pt>
                <c:pt idx="50">
                  <c:v>-429</c:v>
                </c:pt>
                <c:pt idx="51">
                  <c:v>-438.1</c:v>
                </c:pt>
                <c:pt idx="52">
                  <c:v>-447.2</c:v>
                </c:pt>
                <c:pt idx="53">
                  <c:v>-456.3</c:v>
                </c:pt>
                <c:pt idx="54">
                  <c:v>-465.40000000000003</c:v>
                </c:pt>
                <c:pt idx="55">
                  <c:v>-474.5</c:v>
                </c:pt>
                <c:pt idx="56">
                  <c:v>-483.6</c:v>
                </c:pt>
                <c:pt idx="57">
                  <c:v>-492.70000000000005</c:v>
                </c:pt>
                <c:pt idx="58">
                  <c:v>-501.80000000000007</c:v>
                </c:pt>
                <c:pt idx="59">
                  <c:v>-510.9</c:v>
                </c:pt>
                <c:pt idx="60">
                  <c:v>-520</c:v>
                </c:pt>
                <c:pt idx="61">
                  <c:v>-529.1</c:v>
                </c:pt>
                <c:pt idx="62">
                  <c:v>-538.2</c:v>
                </c:pt>
                <c:pt idx="63">
                  <c:v>-547.3000000000001</c:v>
                </c:pt>
                <c:pt idx="64">
                  <c:v>-556.4</c:v>
                </c:pt>
                <c:pt idx="65">
                  <c:v>-565.5</c:v>
                </c:pt>
                <c:pt idx="66">
                  <c:v>-574.6</c:v>
                </c:pt>
                <c:pt idx="67">
                  <c:v>-583.7</c:v>
                </c:pt>
                <c:pt idx="68">
                  <c:v>-592.8000000000001</c:v>
                </c:pt>
              </c:numCache>
            </c:numRef>
          </c:yVal>
          <c:smooth val="1"/>
        </c:ser>
        <c:ser>
          <c:idx val="4"/>
          <c:order val="5"/>
          <c:tx>
            <c:v>Инъекции*</c:v>
          </c:tx>
          <c:spPr>
            <a:ln w="381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G!$D$3:$D$23</c:f>
              <c:numCache>
                <c:ptCount val="21"/>
                <c:pt idx="0">
                  <c:v>-530</c:v>
                </c:pt>
                <c:pt idx="1">
                  <c:v>-465.5</c:v>
                </c:pt>
                <c:pt idx="2">
                  <c:v>-401</c:v>
                </c:pt>
                <c:pt idx="3">
                  <c:v>-336.5</c:v>
                </c:pt>
                <c:pt idx="4">
                  <c:v>-272</c:v>
                </c:pt>
                <c:pt idx="5">
                  <c:v>-220</c:v>
                </c:pt>
                <c:pt idx="6">
                  <c:v>-220</c:v>
                </c:pt>
                <c:pt idx="7">
                  <c:v>-220</c:v>
                </c:pt>
                <c:pt idx="8">
                  <c:v>-220</c:v>
                </c:pt>
                <c:pt idx="9">
                  <c:v>-220</c:v>
                </c:pt>
                <c:pt idx="10">
                  <c:v>-220</c:v>
                </c:pt>
                <c:pt idx="11">
                  <c:v>-220</c:v>
                </c:pt>
                <c:pt idx="12">
                  <c:v>-220</c:v>
                </c:pt>
                <c:pt idx="13">
                  <c:v>-220</c:v>
                </c:pt>
                <c:pt idx="14">
                  <c:v>-220</c:v>
                </c:pt>
                <c:pt idx="15">
                  <c:v>-220</c:v>
                </c:pt>
                <c:pt idx="16">
                  <c:v>-220</c:v>
                </c:pt>
                <c:pt idx="17">
                  <c:v>-220</c:v>
                </c:pt>
                <c:pt idx="18">
                  <c:v>-220</c:v>
                </c:pt>
                <c:pt idx="19">
                  <c:v>-220</c:v>
                </c:pt>
                <c:pt idx="20">
                  <c:v>-220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13"/>
          <c:order val="6"/>
          <c:tx>
            <c:v>Инъекции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G!$R$3:$R$23</c:f>
              <c:numCache>
                <c:ptCount val="21"/>
                <c:pt idx="0">
                  <c:v>-510</c:v>
                </c:pt>
                <c:pt idx="1">
                  <c:v>-445.5</c:v>
                </c:pt>
                <c:pt idx="2">
                  <c:v>-381</c:v>
                </c:pt>
                <c:pt idx="3">
                  <c:v>-316.5</c:v>
                </c:pt>
                <c:pt idx="4">
                  <c:v>-252</c:v>
                </c:pt>
                <c:pt idx="5">
                  <c:v>-200</c:v>
                </c:pt>
                <c:pt idx="6">
                  <c:v>-200</c:v>
                </c:pt>
                <c:pt idx="7">
                  <c:v>-200</c:v>
                </c:pt>
                <c:pt idx="8">
                  <c:v>-200</c:v>
                </c:pt>
                <c:pt idx="9">
                  <c:v>-200</c:v>
                </c:pt>
                <c:pt idx="10">
                  <c:v>-200</c:v>
                </c:pt>
                <c:pt idx="11">
                  <c:v>-200</c:v>
                </c:pt>
                <c:pt idx="12">
                  <c:v>-200</c:v>
                </c:pt>
                <c:pt idx="13">
                  <c:v>-200</c:v>
                </c:pt>
                <c:pt idx="14">
                  <c:v>-200</c:v>
                </c:pt>
                <c:pt idx="15">
                  <c:v>-200</c:v>
                </c:pt>
                <c:pt idx="16">
                  <c:v>-200</c:v>
                </c:pt>
                <c:pt idx="17">
                  <c:v>-200</c:v>
                </c:pt>
                <c:pt idx="18">
                  <c:v>-200</c:v>
                </c:pt>
                <c:pt idx="19">
                  <c:v>-200</c:v>
                </c:pt>
                <c:pt idx="20">
                  <c:v>-200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6"/>
          <c:order val="7"/>
          <c:tx>
            <c:v>G*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G!$I$3:$I$23</c:f>
              <c:numCache>
                <c:ptCount val="21"/>
                <c:pt idx="0">
                  <c:v>-70</c:v>
                </c:pt>
                <c:pt idx="1">
                  <c:v>-70</c:v>
                </c:pt>
                <c:pt idx="2">
                  <c:v>-70</c:v>
                </c:pt>
                <c:pt idx="3">
                  <c:v>-70</c:v>
                </c:pt>
                <c:pt idx="4">
                  <c:v>-70</c:v>
                </c:pt>
                <c:pt idx="5">
                  <c:v>-70</c:v>
                </c:pt>
                <c:pt idx="6">
                  <c:v>-70</c:v>
                </c:pt>
                <c:pt idx="7">
                  <c:v>-70</c:v>
                </c:pt>
                <c:pt idx="8">
                  <c:v>-70</c:v>
                </c:pt>
                <c:pt idx="9">
                  <c:v>-70</c:v>
                </c:pt>
                <c:pt idx="10">
                  <c:v>-70</c:v>
                </c:pt>
                <c:pt idx="11">
                  <c:v>-70</c:v>
                </c:pt>
                <c:pt idx="12">
                  <c:v>-70</c:v>
                </c:pt>
                <c:pt idx="13">
                  <c:v>-70</c:v>
                </c:pt>
                <c:pt idx="14">
                  <c:v>-70</c:v>
                </c:pt>
                <c:pt idx="15">
                  <c:v>-70</c:v>
                </c:pt>
                <c:pt idx="16">
                  <c:v>-70</c:v>
                </c:pt>
                <c:pt idx="17">
                  <c:v>-70</c:v>
                </c:pt>
                <c:pt idx="18">
                  <c:v>-70</c:v>
                </c:pt>
                <c:pt idx="19">
                  <c:v>-70</c:v>
                </c:pt>
                <c:pt idx="20">
                  <c:v>-70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5"/>
          <c:order val="8"/>
          <c:tx>
            <c:strRef>
              <c:f>G!$I$2</c:f>
              <c:strCache>
                <c:ptCount val="1"/>
                <c:pt idx="0">
                  <c:v>G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G!$Q$3:$Q$23</c:f>
              <c:numCache>
                <c:ptCount val="21"/>
                <c:pt idx="0">
                  <c:v>-50</c:v>
                </c:pt>
                <c:pt idx="1">
                  <c:v>-50</c:v>
                </c:pt>
                <c:pt idx="2">
                  <c:v>-50</c:v>
                </c:pt>
                <c:pt idx="3">
                  <c:v>-50</c:v>
                </c:pt>
                <c:pt idx="4">
                  <c:v>-50</c:v>
                </c:pt>
                <c:pt idx="5">
                  <c:v>-50</c:v>
                </c:pt>
                <c:pt idx="6">
                  <c:v>-50</c:v>
                </c:pt>
                <c:pt idx="7">
                  <c:v>-50</c:v>
                </c:pt>
                <c:pt idx="8">
                  <c:v>-50</c:v>
                </c:pt>
                <c:pt idx="9">
                  <c:v>-50</c:v>
                </c:pt>
                <c:pt idx="10">
                  <c:v>-50</c:v>
                </c:pt>
                <c:pt idx="11">
                  <c:v>-50</c:v>
                </c:pt>
                <c:pt idx="12">
                  <c:v>-50</c:v>
                </c:pt>
                <c:pt idx="13">
                  <c:v>-50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-50</c:v>
                </c:pt>
                <c:pt idx="19">
                  <c:v>-50</c:v>
                </c:pt>
                <c:pt idx="20">
                  <c:v>-50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7"/>
          <c:order val="9"/>
          <c:tx>
            <c:strRef>
              <c:f>G!$J$2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G!$J$3:$J$7</c:f>
              <c:numCache>
                <c:ptCount val="5"/>
                <c:pt idx="0">
                  <c:v>-310</c:v>
                </c:pt>
                <c:pt idx="1">
                  <c:v>-245.5</c:v>
                </c:pt>
                <c:pt idx="2">
                  <c:v>-181</c:v>
                </c:pt>
                <c:pt idx="3">
                  <c:v>-116.5</c:v>
                </c:pt>
                <c:pt idx="4">
                  <c:v>-52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8"/>
          <c:order val="10"/>
          <c:tx>
            <c:strRef>
              <c:f>G!$K$2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G!$K$3:$K$23</c:f>
              <c:numCache>
                <c:ptCount val="21"/>
                <c:pt idx="0">
                  <c:v>-150</c:v>
                </c:pt>
                <c:pt idx="1">
                  <c:v>-150</c:v>
                </c:pt>
                <c:pt idx="2">
                  <c:v>-150</c:v>
                </c:pt>
                <c:pt idx="3">
                  <c:v>-150</c:v>
                </c:pt>
                <c:pt idx="4">
                  <c:v>-150</c:v>
                </c:pt>
                <c:pt idx="5">
                  <c:v>-150</c:v>
                </c:pt>
                <c:pt idx="6">
                  <c:v>-150</c:v>
                </c:pt>
                <c:pt idx="7">
                  <c:v>-150</c:v>
                </c:pt>
                <c:pt idx="8">
                  <c:v>-150</c:v>
                </c:pt>
                <c:pt idx="9">
                  <c:v>-150</c:v>
                </c:pt>
                <c:pt idx="10">
                  <c:v>-150</c:v>
                </c:pt>
                <c:pt idx="11">
                  <c:v>-150</c:v>
                </c:pt>
                <c:pt idx="12">
                  <c:v>-150</c:v>
                </c:pt>
                <c:pt idx="13">
                  <c:v>-150</c:v>
                </c:pt>
                <c:pt idx="14">
                  <c:v>-150</c:v>
                </c:pt>
                <c:pt idx="15">
                  <c:v>-150</c:v>
                </c:pt>
                <c:pt idx="16">
                  <c:v>-150</c:v>
                </c:pt>
                <c:pt idx="17">
                  <c:v>-150</c:v>
                </c:pt>
                <c:pt idx="18">
                  <c:v>-150</c:v>
                </c:pt>
                <c:pt idx="19">
                  <c:v>-150</c:v>
                </c:pt>
                <c:pt idx="20">
                  <c:v>-150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9"/>
          <c:order val="11"/>
          <c:tx>
            <c:strRef>
              <c:f>G!$L$2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G!$C$3:$C$32</c:f>
              <c:numCache>
                <c:ptCount val="30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</c:numCache>
            </c:numRef>
          </c:xVal>
          <c:yVal>
            <c:numRef>
              <c:f>G!$L$3:$L$32</c:f>
              <c:numCache>
                <c:ptCount val="30"/>
                <c:pt idx="0">
                  <c:v>-20</c:v>
                </c:pt>
                <c:pt idx="1">
                  <c:v>-23</c:v>
                </c:pt>
                <c:pt idx="2">
                  <c:v>-26</c:v>
                </c:pt>
                <c:pt idx="3">
                  <c:v>-29</c:v>
                </c:pt>
                <c:pt idx="4">
                  <c:v>-32</c:v>
                </c:pt>
                <c:pt idx="5">
                  <c:v>-35</c:v>
                </c:pt>
                <c:pt idx="6">
                  <c:v>-38</c:v>
                </c:pt>
                <c:pt idx="7">
                  <c:v>-41</c:v>
                </c:pt>
                <c:pt idx="8">
                  <c:v>-44</c:v>
                </c:pt>
                <c:pt idx="9">
                  <c:v>-47</c:v>
                </c:pt>
                <c:pt idx="10">
                  <c:v>-50</c:v>
                </c:pt>
                <c:pt idx="11">
                  <c:v>-53</c:v>
                </c:pt>
                <c:pt idx="12">
                  <c:v>-56</c:v>
                </c:pt>
                <c:pt idx="13">
                  <c:v>-59</c:v>
                </c:pt>
                <c:pt idx="14">
                  <c:v>-62</c:v>
                </c:pt>
                <c:pt idx="15">
                  <c:v>-65</c:v>
                </c:pt>
                <c:pt idx="16">
                  <c:v>-68</c:v>
                </c:pt>
                <c:pt idx="17">
                  <c:v>-71</c:v>
                </c:pt>
                <c:pt idx="18">
                  <c:v>-74</c:v>
                </c:pt>
                <c:pt idx="19">
                  <c:v>-77</c:v>
                </c:pt>
                <c:pt idx="20">
                  <c:v>-80</c:v>
                </c:pt>
                <c:pt idx="21">
                  <c:v>-83</c:v>
                </c:pt>
                <c:pt idx="22">
                  <c:v>-86</c:v>
                </c:pt>
                <c:pt idx="23">
                  <c:v>-89</c:v>
                </c:pt>
                <c:pt idx="24">
                  <c:v>-92</c:v>
                </c:pt>
                <c:pt idx="25">
                  <c:v>-95</c:v>
                </c:pt>
                <c:pt idx="26">
                  <c:v>-98</c:v>
                </c:pt>
                <c:pt idx="27">
                  <c:v>-101</c:v>
                </c:pt>
                <c:pt idx="28">
                  <c:v>-104</c:v>
                </c:pt>
                <c:pt idx="29">
                  <c:v>-107</c:v>
                </c:pt>
              </c:numCache>
            </c:numRef>
          </c:yVal>
          <c:smooth val="1"/>
        </c:ser>
        <c:ser>
          <c:idx val="10"/>
          <c:order val="12"/>
          <c:tx>
            <c:strRef>
              <c:f>G!$M$2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G!$C$3:$C$71</c:f>
              <c:numCache>
                <c:ptCount val="6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</c:numCache>
            </c:numRef>
          </c:xVal>
          <c:yVal>
            <c:numRef>
              <c:f>G!$M$3:$M$71</c:f>
              <c:numCache>
                <c:ptCount val="69"/>
                <c:pt idx="29">
                  <c:v>-6.099999999999994</c:v>
                </c:pt>
                <c:pt idx="30">
                  <c:v>-13</c:v>
                </c:pt>
                <c:pt idx="31">
                  <c:v>-19.900000000000006</c:v>
                </c:pt>
                <c:pt idx="32">
                  <c:v>-26.799999999999983</c:v>
                </c:pt>
                <c:pt idx="33">
                  <c:v>-33.69999999999999</c:v>
                </c:pt>
                <c:pt idx="34">
                  <c:v>-40.599999999999994</c:v>
                </c:pt>
                <c:pt idx="35">
                  <c:v>-47.5</c:v>
                </c:pt>
                <c:pt idx="36">
                  <c:v>-54.39999999999998</c:v>
                </c:pt>
                <c:pt idx="37">
                  <c:v>-61.30000000000001</c:v>
                </c:pt>
                <c:pt idx="38">
                  <c:v>-68.19999999999999</c:v>
                </c:pt>
                <c:pt idx="39">
                  <c:v>-75.09999999999997</c:v>
                </c:pt>
                <c:pt idx="40">
                  <c:v>-82</c:v>
                </c:pt>
                <c:pt idx="41">
                  <c:v>-88.89999999999998</c:v>
                </c:pt>
                <c:pt idx="42">
                  <c:v>-95.80000000000001</c:v>
                </c:pt>
                <c:pt idx="43">
                  <c:v>-102.69999999999999</c:v>
                </c:pt>
                <c:pt idx="44">
                  <c:v>-109.59999999999997</c:v>
                </c:pt>
                <c:pt idx="45">
                  <c:v>-116.5</c:v>
                </c:pt>
                <c:pt idx="46">
                  <c:v>-123.39999999999998</c:v>
                </c:pt>
                <c:pt idx="47">
                  <c:v>-130.3</c:v>
                </c:pt>
                <c:pt idx="48">
                  <c:v>-137.2</c:v>
                </c:pt>
                <c:pt idx="49">
                  <c:v>-144.09999999999997</c:v>
                </c:pt>
                <c:pt idx="50">
                  <c:v>-151</c:v>
                </c:pt>
                <c:pt idx="51">
                  <c:v>-157.89999999999998</c:v>
                </c:pt>
                <c:pt idx="52">
                  <c:v>-164.8</c:v>
                </c:pt>
                <c:pt idx="53">
                  <c:v>-171.7</c:v>
                </c:pt>
                <c:pt idx="54">
                  <c:v>-178.59999999999997</c:v>
                </c:pt>
                <c:pt idx="55">
                  <c:v>-185.5</c:v>
                </c:pt>
                <c:pt idx="56">
                  <c:v>-192.39999999999998</c:v>
                </c:pt>
                <c:pt idx="57">
                  <c:v>-199.3</c:v>
                </c:pt>
                <c:pt idx="58">
                  <c:v>-206.2</c:v>
                </c:pt>
                <c:pt idx="59">
                  <c:v>-213.09999999999997</c:v>
                </c:pt>
                <c:pt idx="60">
                  <c:v>-220</c:v>
                </c:pt>
                <c:pt idx="61">
                  <c:v>-226.89999999999998</c:v>
                </c:pt>
                <c:pt idx="62">
                  <c:v>-233.8</c:v>
                </c:pt>
                <c:pt idx="63">
                  <c:v>-240.7</c:v>
                </c:pt>
                <c:pt idx="64">
                  <c:v>-247.59999999999997</c:v>
                </c:pt>
                <c:pt idx="65">
                  <c:v>-254.5</c:v>
                </c:pt>
                <c:pt idx="66">
                  <c:v>-261.4</c:v>
                </c:pt>
                <c:pt idx="67">
                  <c:v>-268.29999999999995</c:v>
                </c:pt>
                <c:pt idx="68">
                  <c:v>-275.2</c:v>
                </c:pt>
              </c:numCache>
            </c:numRef>
          </c:yVal>
          <c:smooth val="1"/>
        </c:ser>
        <c:ser>
          <c:idx val="11"/>
          <c:order val="13"/>
          <c:tx>
            <c:strRef>
              <c:f>G!$N$2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G!$C$3:$C$71</c:f>
              <c:numCache>
                <c:ptCount val="6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</c:numCache>
            </c:numRef>
          </c:xVal>
          <c:yVal>
            <c:numRef>
              <c:f>G!$N$3:$N$71</c:f>
              <c:numCache>
                <c:ptCount val="69"/>
                <c:pt idx="0">
                  <c:v>-160</c:v>
                </c:pt>
                <c:pt idx="1">
                  <c:v>-161</c:v>
                </c:pt>
                <c:pt idx="2">
                  <c:v>-162</c:v>
                </c:pt>
                <c:pt idx="3">
                  <c:v>-163</c:v>
                </c:pt>
                <c:pt idx="4">
                  <c:v>-164</c:v>
                </c:pt>
                <c:pt idx="5">
                  <c:v>-165</c:v>
                </c:pt>
                <c:pt idx="6">
                  <c:v>-166</c:v>
                </c:pt>
                <c:pt idx="7">
                  <c:v>-167</c:v>
                </c:pt>
                <c:pt idx="8">
                  <c:v>-168</c:v>
                </c:pt>
                <c:pt idx="9">
                  <c:v>-169</c:v>
                </c:pt>
                <c:pt idx="10">
                  <c:v>-170</c:v>
                </c:pt>
                <c:pt idx="11">
                  <c:v>-171</c:v>
                </c:pt>
                <c:pt idx="12">
                  <c:v>-172</c:v>
                </c:pt>
                <c:pt idx="13">
                  <c:v>-173</c:v>
                </c:pt>
                <c:pt idx="14">
                  <c:v>-174</c:v>
                </c:pt>
                <c:pt idx="15">
                  <c:v>-175</c:v>
                </c:pt>
                <c:pt idx="16">
                  <c:v>-176</c:v>
                </c:pt>
                <c:pt idx="17">
                  <c:v>-177</c:v>
                </c:pt>
                <c:pt idx="18">
                  <c:v>-178</c:v>
                </c:pt>
                <c:pt idx="19">
                  <c:v>-179</c:v>
                </c:pt>
                <c:pt idx="20">
                  <c:v>-180</c:v>
                </c:pt>
                <c:pt idx="21">
                  <c:v>-181</c:v>
                </c:pt>
                <c:pt idx="22">
                  <c:v>-182</c:v>
                </c:pt>
                <c:pt idx="23">
                  <c:v>-183</c:v>
                </c:pt>
                <c:pt idx="24">
                  <c:v>-184</c:v>
                </c:pt>
                <c:pt idx="25">
                  <c:v>-185</c:v>
                </c:pt>
                <c:pt idx="26">
                  <c:v>-186</c:v>
                </c:pt>
                <c:pt idx="27">
                  <c:v>-187</c:v>
                </c:pt>
                <c:pt idx="28">
                  <c:v>-188</c:v>
                </c:pt>
                <c:pt idx="29">
                  <c:v>-189</c:v>
                </c:pt>
                <c:pt idx="30">
                  <c:v>-190</c:v>
                </c:pt>
                <c:pt idx="31">
                  <c:v>-191</c:v>
                </c:pt>
                <c:pt idx="32">
                  <c:v>-192</c:v>
                </c:pt>
                <c:pt idx="33">
                  <c:v>-193</c:v>
                </c:pt>
                <c:pt idx="34">
                  <c:v>-194</c:v>
                </c:pt>
                <c:pt idx="35">
                  <c:v>-195</c:v>
                </c:pt>
                <c:pt idx="36">
                  <c:v>-196</c:v>
                </c:pt>
                <c:pt idx="37">
                  <c:v>-197</c:v>
                </c:pt>
                <c:pt idx="38">
                  <c:v>-198</c:v>
                </c:pt>
                <c:pt idx="39">
                  <c:v>-199</c:v>
                </c:pt>
                <c:pt idx="40">
                  <c:v>-200</c:v>
                </c:pt>
                <c:pt idx="41">
                  <c:v>-201</c:v>
                </c:pt>
                <c:pt idx="42">
                  <c:v>-202</c:v>
                </c:pt>
                <c:pt idx="43">
                  <c:v>-203</c:v>
                </c:pt>
                <c:pt idx="44">
                  <c:v>-204</c:v>
                </c:pt>
                <c:pt idx="45">
                  <c:v>-205</c:v>
                </c:pt>
                <c:pt idx="46">
                  <c:v>-206</c:v>
                </c:pt>
                <c:pt idx="47">
                  <c:v>-207</c:v>
                </c:pt>
                <c:pt idx="48">
                  <c:v>-208</c:v>
                </c:pt>
                <c:pt idx="49">
                  <c:v>-209</c:v>
                </c:pt>
                <c:pt idx="50">
                  <c:v>-210</c:v>
                </c:pt>
                <c:pt idx="51">
                  <c:v>-211</c:v>
                </c:pt>
                <c:pt idx="52">
                  <c:v>-212</c:v>
                </c:pt>
                <c:pt idx="53">
                  <c:v>-213</c:v>
                </c:pt>
                <c:pt idx="54">
                  <c:v>-214</c:v>
                </c:pt>
                <c:pt idx="55">
                  <c:v>-215</c:v>
                </c:pt>
                <c:pt idx="56">
                  <c:v>-216</c:v>
                </c:pt>
                <c:pt idx="57">
                  <c:v>-217</c:v>
                </c:pt>
                <c:pt idx="58">
                  <c:v>-218</c:v>
                </c:pt>
                <c:pt idx="59">
                  <c:v>-219</c:v>
                </c:pt>
                <c:pt idx="60">
                  <c:v>-220</c:v>
                </c:pt>
                <c:pt idx="61">
                  <c:v>-221</c:v>
                </c:pt>
                <c:pt idx="62">
                  <c:v>-222</c:v>
                </c:pt>
                <c:pt idx="63">
                  <c:v>-223</c:v>
                </c:pt>
                <c:pt idx="64">
                  <c:v>-224</c:v>
                </c:pt>
                <c:pt idx="65">
                  <c:v>-225</c:v>
                </c:pt>
                <c:pt idx="66">
                  <c:v>-226</c:v>
                </c:pt>
                <c:pt idx="67">
                  <c:v>-227</c:v>
                </c:pt>
                <c:pt idx="68">
                  <c:v>-228</c:v>
                </c:pt>
              </c:numCache>
            </c:numRef>
          </c:yVal>
          <c:smooth val="1"/>
        </c:ser>
        <c:axId val="22814203"/>
        <c:axId val="4001236"/>
      </c:scatterChart>
      <c:valAx>
        <c:axId val="22814203"/>
        <c:scaling>
          <c:orientation val="minMax"/>
          <c:max val="1600"/>
          <c:min val="-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205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01236"/>
        <c:crosses val="autoZero"/>
        <c:crossBetween val="midCat"/>
        <c:dispUnits/>
        <c:majorUnit val="200"/>
        <c:minorUnit val="10"/>
      </c:valAx>
      <c:valAx>
        <c:axId val="4001236"/>
        <c:scaling>
          <c:orientation val="minMax"/>
          <c:max val="200"/>
          <c:min val="-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121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814203"/>
        <c:crosses val="autoZero"/>
        <c:crossBetween val="midCat"/>
        <c:dispUnits/>
        <c:majorUnit val="100"/>
        <c:minorUnit val="10"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373"/>
          <c:w val="0.182"/>
          <c:h val="0.5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Графическая иллюстрация модели IS - LM при уменьшении предельной склонности к потреблению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95"/>
          <c:w val="0.52825"/>
          <c:h val="0.71875"/>
        </c:manualLayout>
      </c:layout>
      <c:scatterChart>
        <c:scatterStyle val="smooth"/>
        <c:varyColors val="0"/>
        <c:ser>
          <c:idx val="3"/>
          <c:order val="0"/>
          <c:tx>
            <c:v>IS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Dennis!$H$23:$H$43</c:f>
              <c:numCache>
                <c:ptCount val="21"/>
                <c:pt idx="0">
                  <c:v>1178</c:v>
                </c:pt>
                <c:pt idx="1">
                  <c:v>1036.25</c:v>
                </c:pt>
                <c:pt idx="2">
                  <c:v>894.5</c:v>
                </c:pt>
                <c:pt idx="3">
                  <c:v>752.75</c:v>
                </c:pt>
                <c:pt idx="4">
                  <c:v>611</c:v>
                </c:pt>
                <c:pt idx="5">
                  <c:v>469.25</c:v>
                </c:pt>
                <c:pt idx="6">
                  <c:v>469.3</c:v>
                </c:pt>
                <c:pt idx="7">
                  <c:v>469.3</c:v>
                </c:pt>
                <c:pt idx="8">
                  <c:v>469.3</c:v>
                </c:pt>
                <c:pt idx="9">
                  <c:v>469.3</c:v>
                </c:pt>
                <c:pt idx="10">
                  <c:v>469.3</c:v>
                </c:pt>
                <c:pt idx="11">
                  <c:v>469.3</c:v>
                </c:pt>
                <c:pt idx="12">
                  <c:v>469.3</c:v>
                </c:pt>
                <c:pt idx="13">
                  <c:v>469.3</c:v>
                </c:pt>
                <c:pt idx="14">
                  <c:v>469.3</c:v>
                </c:pt>
                <c:pt idx="15">
                  <c:v>469.3</c:v>
                </c:pt>
                <c:pt idx="16">
                  <c:v>469.3</c:v>
                </c:pt>
                <c:pt idx="17">
                  <c:v>469.3</c:v>
                </c:pt>
                <c:pt idx="18">
                  <c:v>469.3</c:v>
                </c:pt>
                <c:pt idx="19">
                  <c:v>469.3</c:v>
                </c:pt>
                <c:pt idx="20">
                  <c:v>469.3</c:v>
                </c:pt>
              </c:numCache>
            </c:numRef>
          </c:xVal>
          <c:yVal>
            <c:numRef>
              <c:f>Dennis!$B$23:$B$43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18"/>
          <c:order val="1"/>
          <c:tx>
            <c:v>LM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'IS-LM'!$I$3:$I$23</c:f>
              <c:numCache>
                <c:ptCount val="21"/>
                <c:pt idx="0">
                  <c:v>132</c:v>
                </c:pt>
                <c:pt idx="1">
                  <c:v>257</c:v>
                </c:pt>
                <c:pt idx="2">
                  <c:v>382</c:v>
                </c:pt>
                <c:pt idx="3">
                  <c:v>507</c:v>
                </c:pt>
                <c:pt idx="4">
                  <c:v>632</c:v>
                </c:pt>
                <c:pt idx="5">
                  <c:v>757</c:v>
                </c:pt>
                <c:pt idx="6">
                  <c:v>882</c:v>
                </c:pt>
                <c:pt idx="7">
                  <c:v>1007</c:v>
                </c:pt>
                <c:pt idx="8">
                  <c:v>1132</c:v>
                </c:pt>
                <c:pt idx="9">
                  <c:v>1257</c:v>
                </c:pt>
                <c:pt idx="10">
                  <c:v>1382</c:v>
                </c:pt>
                <c:pt idx="11">
                  <c:v>1507</c:v>
                </c:pt>
                <c:pt idx="12">
                  <c:v>1507</c:v>
                </c:pt>
                <c:pt idx="13">
                  <c:v>1507</c:v>
                </c:pt>
                <c:pt idx="14">
                  <c:v>1507</c:v>
                </c:pt>
                <c:pt idx="15">
                  <c:v>1507</c:v>
                </c:pt>
                <c:pt idx="16">
                  <c:v>1507</c:v>
                </c:pt>
                <c:pt idx="17">
                  <c:v>1507</c:v>
                </c:pt>
                <c:pt idx="18">
                  <c:v>1507</c:v>
                </c:pt>
                <c:pt idx="19">
                  <c:v>1507</c:v>
                </c:pt>
                <c:pt idx="20">
                  <c:v>1507</c:v>
                </c:pt>
              </c:numCache>
            </c:numRef>
          </c:xVal>
          <c:yVal>
            <c:numRef>
              <c:f>'IS-LM'!$G$3:$G$23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MPC!$G$2</c:f>
              <c:strCache>
                <c:ptCount val="1"/>
                <c:pt idx="0">
                  <c:v>IS*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MPC!$G$3:$G$23</c:f>
              <c:numCache>
                <c:ptCount val="21"/>
                <c:pt idx="0">
                  <c:v>978.26</c:v>
                </c:pt>
                <c:pt idx="1">
                  <c:v>861.01</c:v>
                </c:pt>
                <c:pt idx="2">
                  <c:v>743.76</c:v>
                </c:pt>
                <c:pt idx="3">
                  <c:v>626.51</c:v>
                </c:pt>
                <c:pt idx="4">
                  <c:v>509.26</c:v>
                </c:pt>
                <c:pt idx="5">
                  <c:v>392.01</c:v>
                </c:pt>
                <c:pt idx="6">
                  <c:v>392</c:v>
                </c:pt>
                <c:pt idx="7">
                  <c:v>392</c:v>
                </c:pt>
                <c:pt idx="8">
                  <c:v>392</c:v>
                </c:pt>
                <c:pt idx="9">
                  <c:v>392</c:v>
                </c:pt>
                <c:pt idx="10">
                  <c:v>392</c:v>
                </c:pt>
                <c:pt idx="11">
                  <c:v>392</c:v>
                </c:pt>
                <c:pt idx="12">
                  <c:v>392</c:v>
                </c:pt>
                <c:pt idx="13">
                  <c:v>392</c:v>
                </c:pt>
                <c:pt idx="14">
                  <c:v>392</c:v>
                </c:pt>
                <c:pt idx="15">
                  <c:v>392</c:v>
                </c:pt>
                <c:pt idx="16">
                  <c:v>392</c:v>
                </c:pt>
                <c:pt idx="17">
                  <c:v>392</c:v>
                </c:pt>
                <c:pt idx="18">
                  <c:v>392</c:v>
                </c:pt>
                <c:pt idx="19">
                  <c:v>392</c:v>
                </c:pt>
                <c:pt idx="20">
                  <c:v>392</c:v>
                </c:pt>
              </c:numCache>
            </c:numRef>
          </c:xVal>
          <c:yVal>
            <c:numRef>
              <c:f>MPC!$I$3:$I$23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axId val="36011125"/>
        <c:axId val="55664670"/>
      </c:scatterChart>
      <c:valAx>
        <c:axId val="36011125"/>
        <c:scaling>
          <c:orientation val="minMax"/>
          <c:max val="1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664670"/>
        <c:crosses val="autoZero"/>
        <c:crossBetween val="midCat"/>
        <c:dispUnits/>
        <c:majorUnit val="150"/>
        <c:minorUnit val="10"/>
      </c:valAx>
      <c:valAx>
        <c:axId val="5566467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011125"/>
        <c:crosses val="autoZero"/>
        <c:crossBetween val="midCat"/>
        <c:dispUnits/>
        <c:majorUnit val="10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95"/>
          <c:y val="0.4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Графическая иллюстрация модели IS - LM при уменьшении экспорта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1675"/>
          <c:w val="0.77575"/>
          <c:h val="0.809"/>
        </c:manualLayout>
      </c:layout>
      <c:scatterChart>
        <c:scatterStyle val="smooth"/>
        <c:varyColors val="0"/>
        <c:ser>
          <c:idx val="12"/>
          <c:order val="0"/>
          <c:tx>
            <c:strRef>
              <c:f>G!$P$2</c:f>
              <c:strCache>
                <c:ptCount val="1"/>
                <c:pt idx="0">
                  <c:v>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G!$P$3:$P$23</c:f>
              <c:numCache>
                <c:ptCount val="21"/>
                <c:pt idx="0">
                  <c:v>1178</c:v>
                </c:pt>
                <c:pt idx="1">
                  <c:v>1036.25</c:v>
                </c:pt>
                <c:pt idx="2">
                  <c:v>894.5</c:v>
                </c:pt>
                <c:pt idx="3">
                  <c:v>752.75</c:v>
                </c:pt>
                <c:pt idx="4">
                  <c:v>611</c:v>
                </c:pt>
                <c:pt idx="5">
                  <c:v>469.25</c:v>
                </c:pt>
                <c:pt idx="6">
                  <c:v>469.3</c:v>
                </c:pt>
                <c:pt idx="7">
                  <c:v>469.3</c:v>
                </c:pt>
                <c:pt idx="8">
                  <c:v>469.3</c:v>
                </c:pt>
                <c:pt idx="9">
                  <c:v>469.3</c:v>
                </c:pt>
                <c:pt idx="10">
                  <c:v>469.3</c:v>
                </c:pt>
                <c:pt idx="11">
                  <c:v>469.3</c:v>
                </c:pt>
                <c:pt idx="12">
                  <c:v>469.3</c:v>
                </c:pt>
                <c:pt idx="13">
                  <c:v>469.3</c:v>
                </c:pt>
                <c:pt idx="14">
                  <c:v>469.3</c:v>
                </c:pt>
                <c:pt idx="15">
                  <c:v>469.3</c:v>
                </c:pt>
                <c:pt idx="16">
                  <c:v>469.3</c:v>
                </c:pt>
                <c:pt idx="17">
                  <c:v>469.3</c:v>
                </c:pt>
                <c:pt idx="18">
                  <c:v>469.3</c:v>
                </c:pt>
                <c:pt idx="19">
                  <c:v>469.3</c:v>
                </c:pt>
                <c:pt idx="20">
                  <c:v>469.3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G!$U$2</c:f>
              <c:strCache>
                <c:ptCount val="1"/>
                <c:pt idx="0">
                  <c:v>IS*</c:v>
                </c:pt>
              </c:strCache>
            </c:strRef>
          </c:tx>
          <c:spPr>
            <a:ln w="38100">
              <a:solidFill>
                <a:srgbClr val="FF66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G!$U$3:$U$23</c:f>
              <c:numCache>
                <c:ptCount val="21"/>
                <c:pt idx="0">
                  <c:v>1098.9</c:v>
                </c:pt>
                <c:pt idx="1">
                  <c:v>957.1500000000001</c:v>
                </c:pt>
                <c:pt idx="2">
                  <c:v>815.4000000000001</c:v>
                </c:pt>
                <c:pt idx="3">
                  <c:v>673.6500000000001</c:v>
                </c:pt>
                <c:pt idx="4">
                  <c:v>531.9000000000001</c:v>
                </c:pt>
                <c:pt idx="5">
                  <c:v>390.1500000000001</c:v>
                </c:pt>
                <c:pt idx="6">
                  <c:v>390.2</c:v>
                </c:pt>
                <c:pt idx="7">
                  <c:v>390.2</c:v>
                </c:pt>
                <c:pt idx="8">
                  <c:v>390.2</c:v>
                </c:pt>
                <c:pt idx="9">
                  <c:v>390.2</c:v>
                </c:pt>
                <c:pt idx="10">
                  <c:v>390.2</c:v>
                </c:pt>
                <c:pt idx="11">
                  <c:v>390.2</c:v>
                </c:pt>
                <c:pt idx="12">
                  <c:v>390.2</c:v>
                </c:pt>
                <c:pt idx="13">
                  <c:v>390.2</c:v>
                </c:pt>
                <c:pt idx="14">
                  <c:v>390.2</c:v>
                </c:pt>
                <c:pt idx="15">
                  <c:v>390.2</c:v>
                </c:pt>
                <c:pt idx="16">
                  <c:v>390.2</c:v>
                </c:pt>
                <c:pt idx="17">
                  <c:v>390.2</c:v>
                </c:pt>
                <c:pt idx="18">
                  <c:v>390.2</c:v>
                </c:pt>
                <c:pt idx="19">
                  <c:v>390.2</c:v>
                </c:pt>
                <c:pt idx="20">
                  <c:v>390.2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G!$O$2</c:f>
              <c:strCache>
                <c:ptCount val="1"/>
                <c:pt idx="0">
                  <c:v>LM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G!$O$3:$O$23</c:f>
              <c:numCache>
                <c:ptCount val="21"/>
                <c:pt idx="0">
                  <c:v>132</c:v>
                </c:pt>
                <c:pt idx="1">
                  <c:v>257</c:v>
                </c:pt>
                <c:pt idx="2">
                  <c:v>382</c:v>
                </c:pt>
                <c:pt idx="3">
                  <c:v>507</c:v>
                </c:pt>
                <c:pt idx="4">
                  <c:v>632</c:v>
                </c:pt>
                <c:pt idx="5">
                  <c:v>757</c:v>
                </c:pt>
                <c:pt idx="6">
                  <c:v>882</c:v>
                </c:pt>
                <c:pt idx="7">
                  <c:v>1007</c:v>
                </c:pt>
                <c:pt idx="8">
                  <c:v>1132</c:v>
                </c:pt>
                <c:pt idx="9">
                  <c:v>1257</c:v>
                </c:pt>
                <c:pt idx="10">
                  <c:v>1382</c:v>
                </c:pt>
                <c:pt idx="11">
                  <c:v>1507</c:v>
                </c:pt>
                <c:pt idx="12">
                  <c:v>1507</c:v>
                </c:pt>
                <c:pt idx="13">
                  <c:v>1507</c:v>
                </c:pt>
                <c:pt idx="14">
                  <c:v>1507</c:v>
                </c:pt>
                <c:pt idx="15">
                  <c:v>1507</c:v>
                </c:pt>
                <c:pt idx="16">
                  <c:v>1507</c:v>
                </c:pt>
                <c:pt idx="17">
                  <c:v>1507</c:v>
                </c:pt>
                <c:pt idx="18">
                  <c:v>1507</c:v>
                </c:pt>
                <c:pt idx="19">
                  <c:v>1507</c:v>
                </c:pt>
                <c:pt idx="20">
                  <c:v>1507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G!$E$2</c:f>
              <c:strCache>
                <c:ptCount val="1"/>
                <c:pt idx="0">
                  <c:v>Изъятия=Инъекции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G!$F$3:$F$23</c:f>
              <c:numCache>
                <c:ptCount val="21"/>
                <c:pt idx="0">
                  <c:v>0</c:v>
                </c:pt>
                <c:pt idx="1">
                  <c:v>-20</c:v>
                </c:pt>
                <c:pt idx="2">
                  <c:v>-40</c:v>
                </c:pt>
                <c:pt idx="3">
                  <c:v>-60</c:v>
                </c:pt>
                <c:pt idx="4">
                  <c:v>-80</c:v>
                </c:pt>
                <c:pt idx="5">
                  <c:v>-100</c:v>
                </c:pt>
                <c:pt idx="6">
                  <c:v>-120</c:v>
                </c:pt>
                <c:pt idx="7">
                  <c:v>-140</c:v>
                </c:pt>
                <c:pt idx="8">
                  <c:v>-160</c:v>
                </c:pt>
                <c:pt idx="9">
                  <c:v>-180</c:v>
                </c:pt>
                <c:pt idx="10">
                  <c:v>-200</c:v>
                </c:pt>
                <c:pt idx="11">
                  <c:v>-220</c:v>
                </c:pt>
                <c:pt idx="12">
                  <c:v>-240</c:v>
                </c:pt>
                <c:pt idx="13">
                  <c:v>-260</c:v>
                </c:pt>
                <c:pt idx="14">
                  <c:v>-280</c:v>
                </c:pt>
                <c:pt idx="15">
                  <c:v>-300</c:v>
                </c:pt>
                <c:pt idx="16">
                  <c:v>-320</c:v>
                </c:pt>
                <c:pt idx="17">
                  <c:v>-340</c:v>
                </c:pt>
                <c:pt idx="18">
                  <c:v>-360</c:v>
                </c:pt>
                <c:pt idx="19">
                  <c:v>-380</c:v>
                </c:pt>
                <c:pt idx="20">
                  <c:v>-400</c:v>
                </c:pt>
              </c:numCache>
            </c:numRef>
          </c:xVal>
          <c:yVal>
            <c:numRef>
              <c:f>G!$E$3:$E$23</c:f>
              <c:numCache>
                <c:ptCount val="21"/>
                <c:pt idx="0">
                  <c:v>0</c:v>
                </c:pt>
                <c:pt idx="1">
                  <c:v>-20</c:v>
                </c:pt>
                <c:pt idx="2">
                  <c:v>-40</c:v>
                </c:pt>
                <c:pt idx="3">
                  <c:v>-60</c:v>
                </c:pt>
                <c:pt idx="4">
                  <c:v>-80</c:v>
                </c:pt>
                <c:pt idx="5">
                  <c:v>-100</c:v>
                </c:pt>
                <c:pt idx="6">
                  <c:v>-120</c:v>
                </c:pt>
                <c:pt idx="7">
                  <c:v>-140</c:v>
                </c:pt>
                <c:pt idx="8">
                  <c:v>-160</c:v>
                </c:pt>
                <c:pt idx="9">
                  <c:v>-180</c:v>
                </c:pt>
                <c:pt idx="10">
                  <c:v>-200</c:v>
                </c:pt>
                <c:pt idx="11">
                  <c:v>-220</c:v>
                </c:pt>
                <c:pt idx="12">
                  <c:v>-240</c:v>
                </c:pt>
                <c:pt idx="13">
                  <c:v>-260</c:v>
                </c:pt>
                <c:pt idx="14">
                  <c:v>-280</c:v>
                </c:pt>
                <c:pt idx="15">
                  <c:v>-300</c:v>
                </c:pt>
                <c:pt idx="16">
                  <c:v>-320</c:v>
                </c:pt>
                <c:pt idx="17">
                  <c:v>-340</c:v>
                </c:pt>
                <c:pt idx="18">
                  <c:v>-360</c:v>
                </c:pt>
                <c:pt idx="19">
                  <c:v>-380</c:v>
                </c:pt>
                <c:pt idx="20">
                  <c:v>-400</c:v>
                </c:pt>
              </c:numCache>
            </c:numRef>
          </c:yVal>
          <c:smooth val="1"/>
        </c:ser>
        <c:ser>
          <c:idx val="3"/>
          <c:order val="4"/>
          <c:tx>
            <c:v>Изъятия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G!$C$3:$C$71</c:f>
              <c:numCache>
                <c:ptCount val="6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</c:numCache>
            </c:numRef>
          </c:xVal>
          <c:yVal>
            <c:numRef>
              <c:f>G!$G$3:$G$71</c:f>
              <c:numCache>
                <c:ptCount val="69"/>
                <c:pt idx="3">
                  <c:v>-1.3000000000000007</c:v>
                </c:pt>
                <c:pt idx="4">
                  <c:v>-10.399999999999999</c:v>
                </c:pt>
                <c:pt idx="5">
                  <c:v>-19.5</c:v>
                </c:pt>
                <c:pt idx="6">
                  <c:v>-28.6</c:v>
                </c:pt>
                <c:pt idx="7">
                  <c:v>-37.7</c:v>
                </c:pt>
                <c:pt idx="8">
                  <c:v>-46.8</c:v>
                </c:pt>
                <c:pt idx="9">
                  <c:v>-55.900000000000006</c:v>
                </c:pt>
                <c:pt idx="10">
                  <c:v>-65</c:v>
                </c:pt>
                <c:pt idx="11">
                  <c:v>-74.10000000000001</c:v>
                </c:pt>
                <c:pt idx="12">
                  <c:v>-83.2</c:v>
                </c:pt>
                <c:pt idx="13">
                  <c:v>-92.3</c:v>
                </c:pt>
                <c:pt idx="14">
                  <c:v>-101.4</c:v>
                </c:pt>
                <c:pt idx="15">
                  <c:v>-110.5</c:v>
                </c:pt>
                <c:pt idx="16">
                  <c:v>-119.6</c:v>
                </c:pt>
                <c:pt idx="17">
                  <c:v>-128.70000000000002</c:v>
                </c:pt>
                <c:pt idx="18">
                  <c:v>-137.8</c:v>
                </c:pt>
                <c:pt idx="19">
                  <c:v>-146.9</c:v>
                </c:pt>
                <c:pt idx="20">
                  <c:v>-156</c:v>
                </c:pt>
                <c:pt idx="21">
                  <c:v>-165.1</c:v>
                </c:pt>
                <c:pt idx="22">
                  <c:v>-174.20000000000002</c:v>
                </c:pt>
                <c:pt idx="23">
                  <c:v>-183.3</c:v>
                </c:pt>
                <c:pt idx="24">
                  <c:v>-192.4</c:v>
                </c:pt>
                <c:pt idx="25">
                  <c:v>-201.5</c:v>
                </c:pt>
                <c:pt idx="26">
                  <c:v>-210.6</c:v>
                </c:pt>
                <c:pt idx="27">
                  <c:v>-219.70000000000002</c:v>
                </c:pt>
                <c:pt idx="28">
                  <c:v>-228.8</c:v>
                </c:pt>
                <c:pt idx="29">
                  <c:v>-237.90000000000003</c:v>
                </c:pt>
                <c:pt idx="30">
                  <c:v>-247</c:v>
                </c:pt>
                <c:pt idx="31">
                  <c:v>-256.1</c:v>
                </c:pt>
                <c:pt idx="32">
                  <c:v>-265.2</c:v>
                </c:pt>
                <c:pt idx="33">
                  <c:v>-274.3</c:v>
                </c:pt>
                <c:pt idx="34">
                  <c:v>-283.40000000000003</c:v>
                </c:pt>
                <c:pt idx="35">
                  <c:v>-292.5</c:v>
                </c:pt>
                <c:pt idx="36">
                  <c:v>-301.6</c:v>
                </c:pt>
                <c:pt idx="37">
                  <c:v>-310.7</c:v>
                </c:pt>
                <c:pt idx="38">
                  <c:v>-319.8</c:v>
                </c:pt>
                <c:pt idx="39">
                  <c:v>-328.90000000000003</c:v>
                </c:pt>
                <c:pt idx="40">
                  <c:v>-338</c:v>
                </c:pt>
                <c:pt idx="41">
                  <c:v>-347.1</c:v>
                </c:pt>
                <c:pt idx="42">
                  <c:v>-356.2</c:v>
                </c:pt>
                <c:pt idx="43">
                  <c:v>-365.3</c:v>
                </c:pt>
                <c:pt idx="44">
                  <c:v>-374.40000000000003</c:v>
                </c:pt>
                <c:pt idx="45">
                  <c:v>-383.5</c:v>
                </c:pt>
                <c:pt idx="46">
                  <c:v>-392.6</c:v>
                </c:pt>
                <c:pt idx="47">
                  <c:v>-401.7</c:v>
                </c:pt>
                <c:pt idx="48">
                  <c:v>-410.8</c:v>
                </c:pt>
                <c:pt idx="49">
                  <c:v>-419.90000000000003</c:v>
                </c:pt>
                <c:pt idx="50">
                  <c:v>-429</c:v>
                </c:pt>
                <c:pt idx="51">
                  <c:v>-438.1</c:v>
                </c:pt>
                <c:pt idx="52">
                  <c:v>-447.2</c:v>
                </c:pt>
                <c:pt idx="53">
                  <c:v>-456.3</c:v>
                </c:pt>
                <c:pt idx="54">
                  <c:v>-465.40000000000003</c:v>
                </c:pt>
                <c:pt idx="55">
                  <c:v>-474.5</c:v>
                </c:pt>
                <c:pt idx="56">
                  <c:v>-483.6</c:v>
                </c:pt>
                <c:pt idx="57">
                  <c:v>-492.70000000000005</c:v>
                </c:pt>
                <c:pt idx="58">
                  <c:v>-501.80000000000007</c:v>
                </c:pt>
                <c:pt idx="59">
                  <c:v>-510.9</c:v>
                </c:pt>
                <c:pt idx="60">
                  <c:v>-520</c:v>
                </c:pt>
                <c:pt idx="61">
                  <c:v>-529.1</c:v>
                </c:pt>
                <c:pt idx="62">
                  <c:v>-538.2</c:v>
                </c:pt>
                <c:pt idx="63">
                  <c:v>-547.3000000000001</c:v>
                </c:pt>
                <c:pt idx="64">
                  <c:v>-556.4</c:v>
                </c:pt>
                <c:pt idx="65">
                  <c:v>-565.5</c:v>
                </c:pt>
                <c:pt idx="66">
                  <c:v>-574.6</c:v>
                </c:pt>
                <c:pt idx="67">
                  <c:v>-583.7</c:v>
                </c:pt>
                <c:pt idx="68">
                  <c:v>-592.8000000000001</c:v>
                </c:pt>
              </c:numCache>
            </c:numRef>
          </c:yVal>
          <c:smooth val="1"/>
        </c:ser>
        <c:ser>
          <c:idx val="13"/>
          <c:order val="5"/>
          <c:tx>
            <c:v>Инъекции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G!$R$3:$R$23</c:f>
              <c:numCache>
                <c:ptCount val="21"/>
                <c:pt idx="0">
                  <c:v>-510</c:v>
                </c:pt>
                <c:pt idx="1">
                  <c:v>-445.5</c:v>
                </c:pt>
                <c:pt idx="2">
                  <c:v>-381</c:v>
                </c:pt>
                <c:pt idx="3">
                  <c:v>-316.5</c:v>
                </c:pt>
                <c:pt idx="4">
                  <c:v>-252</c:v>
                </c:pt>
                <c:pt idx="5">
                  <c:v>-200</c:v>
                </c:pt>
                <c:pt idx="6">
                  <c:v>-200</c:v>
                </c:pt>
                <c:pt idx="7">
                  <c:v>-200</c:v>
                </c:pt>
                <c:pt idx="8">
                  <c:v>-200</c:v>
                </c:pt>
                <c:pt idx="9">
                  <c:v>-200</c:v>
                </c:pt>
                <c:pt idx="10">
                  <c:v>-200</c:v>
                </c:pt>
                <c:pt idx="11">
                  <c:v>-200</c:v>
                </c:pt>
                <c:pt idx="12">
                  <c:v>-200</c:v>
                </c:pt>
                <c:pt idx="13">
                  <c:v>-200</c:v>
                </c:pt>
                <c:pt idx="14">
                  <c:v>-200</c:v>
                </c:pt>
                <c:pt idx="15">
                  <c:v>-200</c:v>
                </c:pt>
                <c:pt idx="16">
                  <c:v>-200</c:v>
                </c:pt>
                <c:pt idx="17">
                  <c:v>-200</c:v>
                </c:pt>
                <c:pt idx="18">
                  <c:v>-200</c:v>
                </c:pt>
                <c:pt idx="19">
                  <c:v>-200</c:v>
                </c:pt>
                <c:pt idx="20">
                  <c:v>-200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v>Инъекции*</c:v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G!$S$3:$S$23</c:f>
              <c:numCache>
                <c:ptCount val="21"/>
                <c:pt idx="0">
                  <c:v>-500</c:v>
                </c:pt>
                <c:pt idx="1">
                  <c:v>-435.5</c:v>
                </c:pt>
                <c:pt idx="2">
                  <c:v>-371</c:v>
                </c:pt>
                <c:pt idx="3">
                  <c:v>-306.5</c:v>
                </c:pt>
                <c:pt idx="4">
                  <c:v>-242</c:v>
                </c:pt>
                <c:pt idx="5">
                  <c:v>-177.5</c:v>
                </c:pt>
                <c:pt idx="6">
                  <c:v>-177.5</c:v>
                </c:pt>
                <c:pt idx="7">
                  <c:v>-177.5</c:v>
                </c:pt>
                <c:pt idx="8">
                  <c:v>-177.5</c:v>
                </c:pt>
                <c:pt idx="9">
                  <c:v>-177.5</c:v>
                </c:pt>
                <c:pt idx="10">
                  <c:v>-177.5</c:v>
                </c:pt>
                <c:pt idx="11">
                  <c:v>-177.5</c:v>
                </c:pt>
                <c:pt idx="12">
                  <c:v>-177.5</c:v>
                </c:pt>
                <c:pt idx="13">
                  <c:v>-177.5</c:v>
                </c:pt>
                <c:pt idx="14">
                  <c:v>-177.5</c:v>
                </c:pt>
                <c:pt idx="15">
                  <c:v>-177.5</c:v>
                </c:pt>
                <c:pt idx="16">
                  <c:v>-177.5</c:v>
                </c:pt>
                <c:pt idx="17">
                  <c:v>-177.5</c:v>
                </c:pt>
                <c:pt idx="18">
                  <c:v>-177.5</c:v>
                </c:pt>
                <c:pt idx="19">
                  <c:v>-177.5</c:v>
                </c:pt>
                <c:pt idx="20">
                  <c:v>-177.5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G!$K$2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G!$K$3:$K$23</c:f>
              <c:numCache>
                <c:ptCount val="21"/>
                <c:pt idx="0">
                  <c:v>-150</c:v>
                </c:pt>
                <c:pt idx="1">
                  <c:v>-150</c:v>
                </c:pt>
                <c:pt idx="2">
                  <c:v>-150</c:v>
                </c:pt>
                <c:pt idx="3">
                  <c:v>-150</c:v>
                </c:pt>
                <c:pt idx="4">
                  <c:v>-150</c:v>
                </c:pt>
                <c:pt idx="5">
                  <c:v>-150</c:v>
                </c:pt>
                <c:pt idx="6">
                  <c:v>-150</c:v>
                </c:pt>
                <c:pt idx="7">
                  <c:v>-150</c:v>
                </c:pt>
                <c:pt idx="8">
                  <c:v>-150</c:v>
                </c:pt>
                <c:pt idx="9">
                  <c:v>-150</c:v>
                </c:pt>
                <c:pt idx="10">
                  <c:v>-150</c:v>
                </c:pt>
                <c:pt idx="11">
                  <c:v>-150</c:v>
                </c:pt>
                <c:pt idx="12">
                  <c:v>-150</c:v>
                </c:pt>
                <c:pt idx="13">
                  <c:v>-150</c:v>
                </c:pt>
                <c:pt idx="14">
                  <c:v>-150</c:v>
                </c:pt>
                <c:pt idx="15">
                  <c:v>-150</c:v>
                </c:pt>
                <c:pt idx="16">
                  <c:v>-150</c:v>
                </c:pt>
                <c:pt idx="17">
                  <c:v>-150</c:v>
                </c:pt>
                <c:pt idx="18">
                  <c:v>-150</c:v>
                </c:pt>
                <c:pt idx="19">
                  <c:v>-150</c:v>
                </c:pt>
                <c:pt idx="20">
                  <c:v>-150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4"/>
          <c:order val="8"/>
          <c:tx>
            <c:strRef>
              <c:f>G!$T$2</c:f>
              <c:strCache>
                <c:ptCount val="1"/>
                <c:pt idx="0">
                  <c:v>X*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G!$T$3:$T$23</c:f>
              <c:numCache>
                <c:ptCount val="21"/>
                <c:pt idx="0">
                  <c:v>-140</c:v>
                </c:pt>
                <c:pt idx="1">
                  <c:v>-140</c:v>
                </c:pt>
                <c:pt idx="2">
                  <c:v>-140</c:v>
                </c:pt>
                <c:pt idx="3">
                  <c:v>-140</c:v>
                </c:pt>
                <c:pt idx="4">
                  <c:v>-140</c:v>
                </c:pt>
                <c:pt idx="5">
                  <c:v>-140</c:v>
                </c:pt>
                <c:pt idx="6">
                  <c:v>-140</c:v>
                </c:pt>
                <c:pt idx="7">
                  <c:v>-140</c:v>
                </c:pt>
                <c:pt idx="8">
                  <c:v>-140</c:v>
                </c:pt>
                <c:pt idx="9">
                  <c:v>-140</c:v>
                </c:pt>
                <c:pt idx="10">
                  <c:v>-140</c:v>
                </c:pt>
                <c:pt idx="11">
                  <c:v>-140</c:v>
                </c:pt>
                <c:pt idx="12">
                  <c:v>-140</c:v>
                </c:pt>
                <c:pt idx="13">
                  <c:v>-140</c:v>
                </c:pt>
                <c:pt idx="14">
                  <c:v>-140</c:v>
                </c:pt>
                <c:pt idx="15">
                  <c:v>-140</c:v>
                </c:pt>
                <c:pt idx="16">
                  <c:v>-140</c:v>
                </c:pt>
                <c:pt idx="17">
                  <c:v>-140</c:v>
                </c:pt>
                <c:pt idx="18">
                  <c:v>-140</c:v>
                </c:pt>
                <c:pt idx="19">
                  <c:v>-140</c:v>
                </c:pt>
                <c:pt idx="20">
                  <c:v>-140</c:v>
                </c:pt>
              </c:numCache>
            </c:numRef>
          </c:xVal>
          <c:yVal>
            <c:numRef>
              <c:f>'[1]1'!$B$3:$B$23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5"/>
          <c:order val="9"/>
          <c:tx>
            <c:strRef>
              <c:f>G!$Q$2</c:f>
              <c:strCache>
                <c:ptCount val="1"/>
                <c:pt idx="0">
                  <c:v>G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G!$Q$3:$Q$23</c:f>
              <c:numCache>
                <c:ptCount val="21"/>
                <c:pt idx="0">
                  <c:v>-50</c:v>
                </c:pt>
                <c:pt idx="1">
                  <c:v>-50</c:v>
                </c:pt>
                <c:pt idx="2">
                  <c:v>-50</c:v>
                </c:pt>
                <c:pt idx="3">
                  <c:v>-50</c:v>
                </c:pt>
                <c:pt idx="4">
                  <c:v>-50</c:v>
                </c:pt>
                <c:pt idx="5">
                  <c:v>-50</c:v>
                </c:pt>
                <c:pt idx="6">
                  <c:v>-50</c:v>
                </c:pt>
                <c:pt idx="7">
                  <c:v>-50</c:v>
                </c:pt>
                <c:pt idx="8">
                  <c:v>-50</c:v>
                </c:pt>
                <c:pt idx="9">
                  <c:v>-50</c:v>
                </c:pt>
                <c:pt idx="10">
                  <c:v>-50</c:v>
                </c:pt>
                <c:pt idx="11">
                  <c:v>-50</c:v>
                </c:pt>
                <c:pt idx="12">
                  <c:v>-50</c:v>
                </c:pt>
                <c:pt idx="13">
                  <c:v>-50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-50</c:v>
                </c:pt>
                <c:pt idx="19">
                  <c:v>-50</c:v>
                </c:pt>
                <c:pt idx="20">
                  <c:v>-50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7"/>
          <c:order val="10"/>
          <c:tx>
            <c:strRef>
              <c:f>G!$J$2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G!$J$3:$J$23</c:f>
              <c:numCache>
                <c:ptCount val="21"/>
                <c:pt idx="0">
                  <c:v>-310</c:v>
                </c:pt>
                <c:pt idx="1">
                  <c:v>-245.5</c:v>
                </c:pt>
                <c:pt idx="2">
                  <c:v>-181</c:v>
                </c:pt>
                <c:pt idx="3">
                  <c:v>-116.5</c:v>
                </c:pt>
                <c:pt idx="4">
                  <c:v>-52</c:v>
                </c:pt>
                <c:pt idx="5">
                  <c:v>0</c:v>
                </c:pt>
              </c:numCache>
            </c:numRef>
          </c:xVal>
          <c:yVal>
            <c:numRef>
              <c:f>G!$B$3:$B$23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9"/>
          <c:order val="11"/>
          <c:tx>
            <c:strRef>
              <c:f>G!$L$2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G!$C$3:$C$71</c:f>
              <c:numCache>
                <c:ptCount val="6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</c:numCache>
            </c:numRef>
          </c:xVal>
          <c:yVal>
            <c:numRef>
              <c:f>G!$L$3:$L$71</c:f>
              <c:numCache>
                <c:ptCount val="69"/>
                <c:pt idx="0">
                  <c:v>-20</c:v>
                </c:pt>
                <c:pt idx="1">
                  <c:v>-23</c:v>
                </c:pt>
                <c:pt idx="2">
                  <c:v>-26</c:v>
                </c:pt>
                <c:pt idx="3">
                  <c:v>-29</c:v>
                </c:pt>
                <c:pt idx="4">
                  <c:v>-32</c:v>
                </c:pt>
                <c:pt idx="5">
                  <c:v>-35</c:v>
                </c:pt>
                <c:pt idx="6">
                  <c:v>-38</c:v>
                </c:pt>
                <c:pt idx="7">
                  <c:v>-41</c:v>
                </c:pt>
                <c:pt idx="8">
                  <c:v>-44</c:v>
                </c:pt>
                <c:pt idx="9">
                  <c:v>-47</c:v>
                </c:pt>
                <c:pt idx="10">
                  <c:v>-50</c:v>
                </c:pt>
                <c:pt idx="11">
                  <c:v>-53</c:v>
                </c:pt>
                <c:pt idx="12">
                  <c:v>-56</c:v>
                </c:pt>
                <c:pt idx="13">
                  <c:v>-59</c:v>
                </c:pt>
                <c:pt idx="14">
                  <c:v>-62</c:v>
                </c:pt>
                <c:pt idx="15">
                  <c:v>-65</c:v>
                </c:pt>
                <c:pt idx="16">
                  <c:v>-68</c:v>
                </c:pt>
                <c:pt idx="17">
                  <c:v>-71</c:v>
                </c:pt>
                <c:pt idx="18">
                  <c:v>-74</c:v>
                </c:pt>
                <c:pt idx="19">
                  <c:v>-77</c:v>
                </c:pt>
                <c:pt idx="20">
                  <c:v>-80</c:v>
                </c:pt>
                <c:pt idx="21">
                  <c:v>-83</c:v>
                </c:pt>
                <c:pt idx="22">
                  <c:v>-86</c:v>
                </c:pt>
                <c:pt idx="23">
                  <c:v>-89</c:v>
                </c:pt>
                <c:pt idx="24">
                  <c:v>-92</c:v>
                </c:pt>
                <c:pt idx="25">
                  <c:v>-95</c:v>
                </c:pt>
                <c:pt idx="26">
                  <c:v>-98</c:v>
                </c:pt>
                <c:pt idx="27">
                  <c:v>-101</c:v>
                </c:pt>
                <c:pt idx="28">
                  <c:v>-104</c:v>
                </c:pt>
                <c:pt idx="29">
                  <c:v>-107</c:v>
                </c:pt>
                <c:pt idx="30">
                  <c:v>-110</c:v>
                </c:pt>
                <c:pt idx="31">
                  <c:v>-113</c:v>
                </c:pt>
                <c:pt idx="32">
                  <c:v>-116</c:v>
                </c:pt>
                <c:pt idx="33">
                  <c:v>-119</c:v>
                </c:pt>
                <c:pt idx="34">
                  <c:v>-122</c:v>
                </c:pt>
                <c:pt idx="35">
                  <c:v>-125</c:v>
                </c:pt>
                <c:pt idx="36">
                  <c:v>-128</c:v>
                </c:pt>
                <c:pt idx="37">
                  <c:v>-131</c:v>
                </c:pt>
                <c:pt idx="38">
                  <c:v>-134</c:v>
                </c:pt>
                <c:pt idx="39">
                  <c:v>-137</c:v>
                </c:pt>
                <c:pt idx="40">
                  <c:v>-140</c:v>
                </c:pt>
                <c:pt idx="41">
                  <c:v>-143</c:v>
                </c:pt>
                <c:pt idx="42">
                  <c:v>-146</c:v>
                </c:pt>
                <c:pt idx="43">
                  <c:v>-149</c:v>
                </c:pt>
                <c:pt idx="44">
                  <c:v>-152</c:v>
                </c:pt>
                <c:pt idx="45">
                  <c:v>-155</c:v>
                </c:pt>
                <c:pt idx="46">
                  <c:v>-158</c:v>
                </c:pt>
                <c:pt idx="47">
                  <c:v>-161</c:v>
                </c:pt>
                <c:pt idx="48">
                  <c:v>-164</c:v>
                </c:pt>
                <c:pt idx="49">
                  <c:v>-167</c:v>
                </c:pt>
                <c:pt idx="50">
                  <c:v>-170</c:v>
                </c:pt>
                <c:pt idx="51">
                  <c:v>-173</c:v>
                </c:pt>
                <c:pt idx="52">
                  <c:v>-176</c:v>
                </c:pt>
                <c:pt idx="53">
                  <c:v>-179</c:v>
                </c:pt>
                <c:pt idx="54">
                  <c:v>-182</c:v>
                </c:pt>
                <c:pt idx="55">
                  <c:v>-185</c:v>
                </c:pt>
                <c:pt idx="56">
                  <c:v>-188</c:v>
                </c:pt>
                <c:pt idx="57">
                  <c:v>-191</c:v>
                </c:pt>
                <c:pt idx="58">
                  <c:v>-194</c:v>
                </c:pt>
                <c:pt idx="59">
                  <c:v>-197</c:v>
                </c:pt>
                <c:pt idx="60">
                  <c:v>-200</c:v>
                </c:pt>
                <c:pt idx="61">
                  <c:v>-203</c:v>
                </c:pt>
                <c:pt idx="62">
                  <c:v>-206</c:v>
                </c:pt>
                <c:pt idx="63">
                  <c:v>-209</c:v>
                </c:pt>
                <c:pt idx="64">
                  <c:v>-212</c:v>
                </c:pt>
                <c:pt idx="65">
                  <c:v>-215</c:v>
                </c:pt>
                <c:pt idx="66">
                  <c:v>-218</c:v>
                </c:pt>
                <c:pt idx="67">
                  <c:v>-221</c:v>
                </c:pt>
                <c:pt idx="68">
                  <c:v>-224</c:v>
                </c:pt>
              </c:numCache>
            </c:numRef>
          </c:yVal>
          <c:smooth val="1"/>
        </c:ser>
        <c:ser>
          <c:idx val="10"/>
          <c:order val="12"/>
          <c:tx>
            <c:strRef>
              <c:f>G!$M$2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G!$C$3:$C$71</c:f>
              <c:numCache>
                <c:ptCount val="6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</c:numCache>
            </c:numRef>
          </c:xVal>
          <c:yVal>
            <c:numRef>
              <c:f>G!$M$3:$M$71</c:f>
              <c:numCache>
                <c:ptCount val="69"/>
                <c:pt idx="29">
                  <c:v>-6.099999999999994</c:v>
                </c:pt>
                <c:pt idx="30">
                  <c:v>-13</c:v>
                </c:pt>
                <c:pt idx="31">
                  <c:v>-19.900000000000006</c:v>
                </c:pt>
                <c:pt idx="32">
                  <c:v>-26.799999999999983</c:v>
                </c:pt>
                <c:pt idx="33">
                  <c:v>-33.69999999999999</c:v>
                </c:pt>
                <c:pt idx="34">
                  <c:v>-40.599999999999994</c:v>
                </c:pt>
                <c:pt idx="35">
                  <c:v>-47.5</c:v>
                </c:pt>
                <c:pt idx="36">
                  <c:v>-54.39999999999998</c:v>
                </c:pt>
                <c:pt idx="37">
                  <c:v>-61.30000000000001</c:v>
                </c:pt>
                <c:pt idx="38">
                  <c:v>-68.19999999999999</c:v>
                </c:pt>
                <c:pt idx="39">
                  <c:v>-75.09999999999997</c:v>
                </c:pt>
                <c:pt idx="40">
                  <c:v>-82</c:v>
                </c:pt>
                <c:pt idx="41">
                  <c:v>-88.89999999999998</c:v>
                </c:pt>
                <c:pt idx="42">
                  <c:v>-95.80000000000001</c:v>
                </c:pt>
                <c:pt idx="43">
                  <c:v>-102.69999999999999</c:v>
                </c:pt>
                <c:pt idx="44">
                  <c:v>-109.59999999999997</c:v>
                </c:pt>
                <c:pt idx="45">
                  <c:v>-116.5</c:v>
                </c:pt>
                <c:pt idx="46">
                  <c:v>-123.39999999999998</c:v>
                </c:pt>
                <c:pt idx="47">
                  <c:v>-130.3</c:v>
                </c:pt>
                <c:pt idx="48">
                  <c:v>-137.2</c:v>
                </c:pt>
                <c:pt idx="49">
                  <c:v>-144.09999999999997</c:v>
                </c:pt>
                <c:pt idx="50">
                  <c:v>-151</c:v>
                </c:pt>
                <c:pt idx="51">
                  <c:v>-157.89999999999998</c:v>
                </c:pt>
                <c:pt idx="52">
                  <c:v>-164.8</c:v>
                </c:pt>
                <c:pt idx="53">
                  <c:v>-171.7</c:v>
                </c:pt>
                <c:pt idx="54">
                  <c:v>-178.59999999999997</c:v>
                </c:pt>
                <c:pt idx="55">
                  <c:v>-185.5</c:v>
                </c:pt>
                <c:pt idx="56">
                  <c:v>-192.39999999999998</c:v>
                </c:pt>
                <c:pt idx="57">
                  <c:v>-199.3</c:v>
                </c:pt>
                <c:pt idx="58">
                  <c:v>-206.2</c:v>
                </c:pt>
                <c:pt idx="59">
                  <c:v>-213.09999999999997</c:v>
                </c:pt>
                <c:pt idx="60">
                  <c:v>-220</c:v>
                </c:pt>
                <c:pt idx="61">
                  <c:v>-226.89999999999998</c:v>
                </c:pt>
                <c:pt idx="62">
                  <c:v>-233.8</c:v>
                </c:pt>
                <c:pt idx="63">
                  <c:v>-240.7</c:v>
                </c:pt>
                <c:pt idx="64">
                  <c:v>-247.59999999999997</c:v>
                </c:pt>
                <c:pt idx="65">
                  <c:v>-254.5</c:v>
                </c:pt>
                <c:pt idx="66">
                  <c:v>-261.4</c:v>
                </c:pt>
                <c:pt idx="67">
                  <c:v>-268.29999999999995</c:v>
                </c:pt>
                <c:pt idx="68">
                  <c:v>-275.2</c:v>
                </c:pt>
              </c:numCache>
            </c:numRef>
          </c:yVal>
          <c:smooth val="1"/>
        </c:ser>
        <c:ser>
          <c:idx val="11"/>
          <c:order val="13"/>
          <c:tx>
            <c:strRef>
              <c:f>G!$N$2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G!$C$3:$C$71</c:f>
              <c:numCache>
                <c:ptCount val="6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</c:numCache>
            </c:numRef>
          </c:xVal>
          <c:yVal>
            <c:numRef>
              <c:f>G!$N$3:$N$71</c:f>
              <c:numCache>
                <c:ptCount val="69"/>
                <c:pt idx="0">
                  <c:v>-160</c:v>
                </c:pt>
                <c:pt idx="1">
                  <c:v>-161</c:v>
                </c:pt>
                <c:pt idx="2">
                  <c:v>-162</c:v>
                </c:pt>
                <c:pt idx="3">
                  <c:v>-163</c:v>
                </c:pt>
                <c:pt idx="4">
                  <c:v>-164</c:v>
                </c:pt>
                <c:pt idx="5">
                  <c:v>-165</c:v>
                </c:pt>
                <c:pt idx="6">
                  <c:v>-166</c:v>
                </c:pt>
                <c:pt idx="7">
                  <c:v>-167</c:v>
                </c:pt>
                <c:pt idx="8">
                  <c:v>-168</c:v>
                </c:pt>
                <c:pt idx="9">
                  <c:v>-169</c:v>
                </c:pt>
                <c:pt idx="10">
                  <c:v>-170</c:v>
                </c:pt>
                <c:pt idx="11">
                  <c:v>-171</c:v>
                </c:pt>
                <c:pt idx="12">
                  <c:v>-172</c:v>
                </c:pt>
                <c:pt idx="13">
                  <c:v>-173</c:v>
                </c:pt>
                <c:pt idx="14">
                  <c:v>-174</c:v>
                </c:pt>
                <c:pt idx="15">
                  <c:v>-175</c:v>
                </c:pt>
                <c:pt idx="16">
                  <c:v>-176</c:v>
                </c:pt>
                <c:pt idx="17">
                  <c:v>-177</c:v>
                </c:pt>
                <c:pt idx="18">
                  <c:v>-178</c:v>
                </c:pt>
                <c:pt idx="19">
                  <c:v>-179</c:v>
                </c:pt>
                <c:pt idx="20">
                  <c:v>-180</c:v>
                </c:pt>
                <c:pt idx="21">
                  <c:v>-181</c:v>
                </c:pt>
                <c:pt idx="22">
                  <c:v>-182</c:v>
                </c:pt>
                <c:pt idx="23">
                  <c:v>-183</c:v>
                </c:pt>
                <c:pt idx="24">
                  <c:v>-184</c:v>
                </c:pt>
                <c:pt idx="25">
                  <c:v>-185</c:v>
                </c:pt>
                <c:pt idx="26">
                  <c:v>-186</c:v>
                </c:pt>
                <c:pt idx="27">
                  <c:v>-187</c:v>
                </c:pt>
                <c:pt idx="28">
                  <c:v>-188</c:v>
                </c:pt>
                <c:pt idx="29">
                  <c:v>-189</c:v>
                </c:pt>
                <c:pt idx="30">
                  <c:v>-190</c:v>
                </c:pt>
                <c:pt idx="31">
                  <c:v>-191</c:v>
                </c:pt>
                <c:pt idx="32">
                  <c:v>-192</c:v>
                </c:pt>
                <c:pt idx="33">
                  <c:v>-193</c:v>
                </c:pt>
                <c:pt idx="34">
                  <c:v>-194</c:v>
                </c:pt>
                <c:pt idx="35">
                  <c:v>-195</c:v>
                </c:pt>
                <c:pt idx="36">
                  <c:v>-196</c:v>
                </c:pt>
                <c:pt idx="37">
                  <c:v>-197</c:v>
                </c:pt>
                <c:pt idx="38">
                  <c:v>-198</c:v>
                </c:pt>
                <c:pt idx="39">
                  <c:v>-199</c:v>
                </c:pt>
                <c:pt idx="40">
                  <c:v>-200</c:v>
                </c:pt>
                <c:pt idx="41">
                  <c:v>-201</c:v>
                </c:pt>
                <c:pt idx="42">
                  <c:v>-202</c:v>
                </c:pt>
                <c:pt idx="43">
                  <c:v>-203</c:v>
                </c:pt>
                <c:pt idx="44">
                  <c:v>-204</c:v>
                </c:pt>
                <c:pt idx="45">
                  <c:v>-205</c:v>
                </c:pt>
                <c:pt idx="46">
                  <c:v>-206</c:v>
                </c:pt>
                <c:pt idx="47">
                  <c:v>-207</c:v>
                </c:pt>
                <c:pt idx="48">
                  <c:v>-208</c:v>
                </c:pt>
                <c:pt idx="49">
                  <c:v>-209</c:v>
                </c:pt>
                <c:pt idx="50">
                  <c:v>-210</c:v>
                </c:pt>
                <c:pt idx="51">
                  <c:v>-211</c:v>
                </c:pt>
                <c:pt idx="52">
                  <c:v>-212</c:v>
                </c:pt>
                <c:pt idx="53">
                  <c:v>-213</c:v>
                </c:pt>
                <c:pt idx="54">
                  <c:v>-214</c:v>
                </c:pt>
                <c:pt idx="55">
                  <c:v>-215</c:v>
                </c:pt>
                <c:pt idx="56">
                  <c:v>-216</c:v>
                </c:pt>
                <c:pt idx="57">
                  <c:v>-217</c:v>
                </c:pt>
                <c:pt idx="58">
                  <c:v>-218</c:v>
                </c:pt>
                <c:pt idx="59">
                  <c:v>-219</c:v>
                </c:pt>
                <c:pt idx="60">
                  <c:v>-220</c:v>
                </c:pt>
                <c:pt idx="61">
                  <c:v>-221</c:v>
                </c:pt>
                <c:pt idx="62">
                  <c:v>-222</c:v>
                </c:pt>
                <c:pt idx="63">
                  <c:v>-223</c:v>
                </c:pt>
                <c:pt idx="64">
                  <c:v>-224</c:v>
                </c:pt>
                <c:pt idx="65">
                  <c:v>-225</c:v>
                </c:pt>
                <c:pt idx="66">
                  <c:v>-226</c:v>
                </c:pt>
                <c:pt idx="67">
                  <c:v>-227</c:v>
                </c:pt>
                <c:pt idx="68">
                  <c:v>-228</c:v>
                </c:pt>
              </c:numCache>
            </c:numRef>
          </c:yVal>
          <c:smooth val="1"/>
        </c:ser>
        <c:axId val="31219983"/>
        <c:axId val="12544392"/>
      </c:scatterChart>
      <c:valAx>
        <c:axId val="31219983"/>
        <c:scaling>
          <c:orientation val="minMax"/>
          <c:max val="1600"/>
          <c:min val="-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55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544392"/>
        <c:crosses val="autoZero"/>
        <c:crossBetween val="midCat"/>
        <c:dispUnits/>
        <c:majorUnit val="200"/>
        <c:minorUnit val="10"/>
      </c:valAx>
      <c:valAx>
        <c:axId val="12544392"/>
        <c:scaling>
          <c:orientation val="minMax"/>
          <c:max val="200"/>
          <c:min val="-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6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219983"/>
        <c:crosses val="autoZero"/>
        <c:crossBetween val="midCat"/>
        <c:dispUnits/>
        <c:majorUnit val="10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46975"/>
          <c:w val="0.187"/>
          <c:h val="0.5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Страница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Страница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Страница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&#1074;%20D:%20Dennis%20STUDY%20Macro%20&#1055;&#1040;Y&#1040;U-~2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MPC"/>
      <sheetName val="2"/>
      <sheetName val="V"/>
    </sheetNames>
    <sheetDataSet>
      <sheetData sheetId="0">
        <row r="3">
          <cell r="B3">
            <v>0</v>
          </cell>
        </row>
        <row r="4">
          <cell r="B4">
            <v>5</v>
          </cell>
        </row>
        <row r="5">
          <cell r="B5">
            <v>10</v>
          </cell>
        </row>
        <row r="6">
          <cell r="B6">
            <v>15</v>
          </cell>
        </row>
        <row r="7">
          <cell r="B7">
            <v>20</v>
          </cell>
        </row>
        <row r="8">
          <cell r="B8">
            <v>25</v>
          </cell>
        </row>
        <row r="9">
          <cell r="B9">
            <v>30</v>
          </cell>
        </row>
        <row r="10">
          <cell r="B10">
            <v>35</v>
          </cell>
        </row>
        <row r="11">
          <cell r="B11">
            <v>40</v>
          </cell>
        </row>
        <row r="12">
          <cell r="B12">
            <v>45</v>
          </cell>
        </row>
        <row r="13">
          <cell r="B13">
            <v>50</v>
          </cell>
        </row>
        <row r="14">
          <cell r="B14">
            <v>55</v>
          </cell>
        </row>
        <row r="15">
          <cell r="B15">
            <v>60</v>
          </cell>
        </row>
        <row r="16">
          <cell r="B16">
            <v>65</v>
          </cell>
        </row>
        <row r="17">
          <cell r="B17">
            <v>70</v>
          </cell>
        </row>
        <row r="18">
          <cell r="B18">
            <v>75</v>
          </cell>
        </row>
        <row r="19">
          <cell r="B19">
            <v>80</v>
          </cell>
        </row>
        <row r="20">
          <cell r="B20">
            <v>85</v>
          </cell>
        </row>
        <row r="21">
          <cell r="B21">
            <v>90</v>
          </cell>
        </row>
        <row r="22">
          <cell r="B22">
            <v>95</v>
          </cell>
        </row>
        <row r="23">
          <cell r="B2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3"/>
  <sheetViews>
    <sheetView zoomScale="80" zoomScaleNormal="80" workbookViewId="0" topLeftCell="A1">
      <selection activeCell="G2" sqref="G2:I23"/>
    </sheetView>
  </sheetViews>
  <sheetFormatPr defaultColWidth="9.00390625" defaultRowHeight="12.75"/>
  <sheetData>
    <row r="2" spans="2:9" ht="12.75">
      <c r="B2" s="35" t="s">
        <v>0</v>
      </c>
      <c r="C2" s="35" t="s">
        <v>1</v>
      </c>
      <c r="D2" s="35" t="s">
        <v>12</v>
      </c>
      <c r="E2" s="36" t="s">
        <v>17</v>
      </c>
      <c r="G2" s="38" t="s">
        <v>19</v>
      </c>
      <c r="H2" s="38" t="s">
        <v>12</v>
      </c>
      <c r="I2" s="39" t="s">
        <v>17</v>
      </c>
    </row>
    <row r="3" spans="2:11" ht="12.75">
      <c r="B3" s="31">
        <v>0</v>
      </c>
      <c r="C3" s="31">
        <v>0</v>
      </c>
      <c r="D3" s="31"/>
      <c r="E3" s="31"/>
      <c r="G3" s="22">
        <v>0</v>
      </c>
      <c r="H3" s="22">
        <f aca="true" t="shared" si="0" ref="H3:H8">1178-28.35*B3</f>
        <v>1178</v>
      </c>
      <c r="I3" s="5">
        <f>132+25*B3</f>
        <v>132</v>
      </c>
    </row>
    <row r="4" spans="2:11" ht="12.75">
      <c r="B4" s="31">
        <v>5</v>
      </c>
      <c r="C4" s="31">
        <v>20</v>
      </c>
      <c r="D4" s="31"/>
      <c r="E4" s="31"/>
      <c r="G4" s="15">
        <v>5</v>
      </c>
      <c r="H4" s="10">
        <f t="shared" si="0"/>
        <v>1036.25</v>
      </c>
      <c r="I4" s="5">
        <f>132+25*B4</f>
        <v>257</v>
      </c>
      <c r="J4" s="40"/>
      <c r="K4" s="40"/>
    </row>
    <row r="5" spans="2:11" ht="12.75">
      <c r="B5" s="31">
        <v>10</v>
      </c>
      <c r="C5" s="31">
        <v>40</v>
      </c>
      <c r="D5" s="31"/>
      <c r="E5" s="31"/>
      <c r="G5" s="10">
        <v>10</v>
      </c>
      <c r="H5" s="22">
        <f t="shared" si="0"/>
        <v>894.5</v>
      </c>
      <c r="I5" s="5">
        <f aca="true" t="shared" si="1" ref="I5:I14">132+25*B5</f>
        <v>382</v>
      </c>
    </row>
    <row r="6" spans="2:11" ht="12.75">
      <c r="B6" s="31">
        <v>15</v>
      </c>
      <c r="C6" s="31">
        <v>60</v>
      </c>
      <c r="D6" s="31"/>
      <c r="E6" s="31"/>
      <c r="G6" s="15">
        <v>15</v>
      </c>
      <c r="H6" s="22">
        <f t="shared" si="0"/>
        <v>752.75</v>
      </c>
      <c r="I6" s="5">
        <f t="shared" si="1"/>
        <v>507</v>
      </c>
      <c r="J6">
        <v>10</v>
      </c>
      <c r="K6">
        <v>300</v>
      </c>
    </row>
    <row r="7" spans="2:11" ht="12.75">
      <c r="B7" s="31">
        <v>20</v>
      </c>
      <c r="C7" s="31">
        <v>80</v>
      </c>
      <c r="D7" s="31"/>
      <c r="E7" s="31">
        <f aca="true" t="shared" si="2" ref="E7:E38">0.2*C7-16</f>
        <v>0</v>
      </c>
      <c r="G7" s="10">
        <v>20</v>
      </c>
      <c r="H7" s="22">
        <f t="shared" si="0"/>
        <v>611</v>
      </c>
      <c r="I7" s="5">
        <f t="shared" si="1"/>
        <v>632</v>
      </c>
    </row>
    <row r="8" spans="2:11" ht="12.75">
      <c r="B8" s="31">
        <v>25</v>
      </c>
      <c r="C8" s="31">
        <v>100</v>
      </c>
      <c r="D8" s="31"/>
      <c r="E8" s="31">
        <f t="shared" si="2"/>
        <v>4</v>
      </c>
      <c r="G8" s="15">
        <v>25</v>
      </c>
      <c r="H8" s="22">
        <f t="shared" si="0"/>
        <v>469.25</v>
      </c>
      <c r="I8" s="5">
        <f t="shared" si="1"/>
        <v>757</v>
      </c>
    </row>
    <row r="9" spans="2:11" ht="12.75">
      <c r="B9" s="31">
        <v>30</v>
      </c>
      <c r="C9" s="31">
        <v>120</v>
      </c>
      <c r="D9" s="31"/>
      <c r="E9" s="31">
        <f t="shared" si="2"/>
        <v>8</v>
      </c>
      <c r="G9" s="10">
        <v>30</v>
      </c>
      <c r="H9" s="10">
        <v>469.3</v>
      </c>
      <c r="I9" s="5">
        <f t="shared" si="1"/>
        <v>882</v>
      </c>
    </row>
    <row r="10" spans="2:11" ht="12.75">
      <c r="B10" s="31">
        <v>35</v>
      </c>
      <c r="C10" s="31">
        <v>140</v>
      </c>
      <c r="D10" s="31"/>
      <c r="E10" s="31">
        <f t="shared" si="2"/>
        <v>12</v>
      </c>
      <c r="G10" s="15">
        <v>35</v>
      </c>
      <c r="H10" s="10">
        <v>469.3</v>
      </c>
      <c r="I10" s="5">
        <f t="shared" si="1"/>
        <v>1007</v>
      </c>
    </row>
    <row r="11" spans="2:11" ht="12.75">
      <c r="B11" s="31">
        <v>40</v>
      </c>
      <c r="C11" s="31">
        <v>160</v>
      </c>
      <c r="D11" s="31"/>
      <c r="E11" s="31">
        <f t="shared" si="2"/>
        <v>16</v>
      </c>
      <c r="G11" s="10">
        <v>40</v>
      </c>
      <c r="H11" s="10">
        <v>469.3</v>
      </c>
      <c r="I11" s="5">
        <f t="shared" si="1"/>
        <v>1132</v>
      </c>
    </row>
    <row r="12" spans="2:11" ht="12.75">
      <c r="B12" s="31">
        <v>45</v>
      </c>
      <c r="C12" s="31">
        <v>180</v>
      </c>
      <c r="D12" s="31"/>
      <c r="E12" s="31">
        <f t="shared" si="2"/>
        <v>20</v>
      </c>
      <c r="G12" s="15">
        <v>45</v>
      </c>
      <c r="H12" s="10">
        <v>469.3</v>
      </c>
      <c r="I12" s="5">
        <f t="shared" si="1"/>
        <v>1257</v>
      </c>
    </row>
    <row r="13" spans="2:11" ht="12.75">
      <c r="B13" s="31">
        <v>50</v>
      </c>
      <c r="C13" s="31">
        <v>200</v>
      </c>
      <c r="D13" s="31"/>
      <c r="E13" s="31">
        <f t="shared" si="2"/>
        <v>24</v>
      </c>
      <c r="G13" s="10">
        <v>50</v>
      </c>
      <c r="H13" s="10">
        <v>469.3</v>
      </c>
      <c r="I13" s="5">
        <f t="shared" si="1"/>
        <v>1382</v>
      </c>
    </row>
    <row r="14" spans="2:11" ht="12.75">
      <c r="B14" s="31">
        <v>55</v>
      </c>
      <c r="C14" s="31">
        <v>220</v>
      </c>
      <c r="D14" s="31"/>
      <c r="E14" s="31">
        <f t="shared" si="2"/>
        <v>28</v>
      </c>
      <c r="G14" s="15">
        <v>55</v>
      </c>
      <c r="H14" s="10">
        <v>469.3</v>
      </c>
      <c r="I14" s="5">
        <f t="shared" si="1"/>
        <v>1507</v>
      </c>
    </row>
    <row r="15" spans="2:11" ht="12.75">
      <c r="B15" s="31">
        <v>60</v>
      </c>
      <c r="C15" s="31">
        <v>240</v>
      </c>
      <c r="D15" s="31"/>
      <c r="E15" s="31">
        <f t="shared" si="2"/>
        <v>32</v>
      </c>
      <c r="G15" s="10">
        <v>60</v>
      </c>
      <c r="H15" s="10">
        <v>469.3</v>
      </c>
      <c r="I15" s="5">
        <f>132+25*B14</f>
        <v>1507</v>
      </c>
    </row>
    <row r="16" spans="2:11" ht="12.75">
      <c r="B16" s="31">
        <v>65</v>
      </c>
      <c r="C16" s="31">
        <v>260</v>
      </c>
      <c r="D16" s="31"/>
      <c r="E16" s="31">
        <f t="shared" si="2"/>
        <v>36</v>
      </c>
      <c r="G16" s="15">
        <v>65</v>
      </c>
      <c r="H16" s="10">
        <v>469.3</v>
      </c>
      <c r="I16" s="5">
        <v>1507</v>
      </c>
    </row>
    <row r="17" spans="2:11" ht="12.75">
      <c r="B17" s="31">
        <v>70</v>
      </c>
      <c r="C17" s="31">
        <v>280</v>
      </c>
      <c r="D17" s="31"/>
      <c r="E17" s="31">
        <f t="shared" si="2"/>
        <v>40</v>
      </c>
      <c r="G17" s="10">
        <v>70</v>
      </c>
      <c r="H17" s="10">
        <v>469.3</v>
      </c>
      <c r="I17" s="5">
        <v>1507</v>
      </c>
    </row>
    <row r="18" spans="2:11" ht="12.75">
      <c r="B18" s="31">
        <v>75</v>
      </c>
      <c r="C18" s="31">
        <v>300</v>
      </c>
      <c r="D18" s="31"/>
      <c r="E18" s="31">
        <f t="shared" si="2"/>
        <v>44</v>
      </c>
      <c r="G18" s="15">
        <v>75</v>
      </c>
      <c r="H18" s="10">
        <v>469.3</v>
      </c>
      <c r="I18" s="5">
        <v>1507</v>
      </c>
    </row>
    <row r="19" spans="2:11" ht="12.75">
      <c r="B19" s="31">
        <v>80</v>
      </c>
      <c r="C19" s="31">
        <v>320</v>
      </c>
      <c r="D19" s="37">
        <v>9.99999999999999E+18</v>
      </c>
      <c r="E19" s="31">
        <f t="shared" si="2"/>
        <v>48</v>
      </c>
      <c r="G19" s="10">
        <v>80</v>
      </c>
      <c r="H19" s="10">
        <v>469.3</v>
      </c>
      <c r="I19" s="5">
        <v>1507</v>
      </c>
    </row>
    <row r="20" spans="2:11" ht="12.75">
      <c r="B20" s="31">
        <v>85</v>
      </c>
      <c r="C20" s="31">
        <v>340</v>
      </c>
      <c r="D20" s="31">
        <v>26</v>
      </c>
      <c r="E20" s="31">
        <f t="shared" si="2"/>
        <v>52</v>
      </c>
      <c r="G20" s="15">
        <v>85</v>
      </c>
      <c r="H20" s="10">
        <v>469.3</v>
      </c>
      <c r="I20" s="5">
        <v>1507</v>
      </c>
    </row>
    <row r="21" spans="2:11" ht="12.75">
      <c r="B21" s="31">
        <v>90</v>
      </c>
      <c r="C21" s="31">
        <v>360</v>
      </c>
      <c r="D21" s="31">
        <v>23.8</v>
      </c>
      <c r="E21" s="31">
        <f t="shared" si="2"/>
        <v>56</v>
      </c>
      <c r="G21" s="10">
        <v>90</v>
      </c>
      <c r="H21" s="10">
        <v>469.3</v>
      </c>
      <c r="I21" s="5">
        <v>1507</v>
      </c>
    </row>
    <row r="22" spans="2:11" ht="12.75">
      <c r="B22" s="31">
        <v>95</v>
      </c>
      <c r="C22" s="31">
        <v>380</v>
      </c>
      <c r="D22" s="31">
        <v>22</v>
      </c>
      <c r="E22" s="31">
        <f t="shared" si="2"/>
        <v>60</v>
      </c>
      <c r="G22" s="15">
        <v>95</v>
      </c>
      <c r="H22" s="10">
        <v>469.3</v>
      </c>
      <c r="I22" s="5">
        <v>1507</v>
      </c>
    </row>
    <row r="23" spans="2:11" ht="12.75">
      <c r="B23" s="31">
        <v>100</v>
      </c>
      <c r="C23" s="31">
        <v>400</v>
      </c>
      <c r="D23" s="31">
        <f aca="true" t="shared" si="3" ref="D23:D33">60.1-0.0995*C23</f>
        <v>20.299999999999997</v>
      </c>
      <c r="E23" s="31">
        <f t="shared" si="2"/>
        <v>64</v>
      </c>
      <c r="G23" s="10">
        <v>100</v>
      </c>
      <c r="H23" s="10">
        <v>469.3</v>
      </c>
      <c r="I23" s="5">
        <v>1507</v>
      </c>
    </row>
    <row r="24" spans="2:9" ht="12.75">
      <c r="B24" s="31">
        <v>105</v>
      </c>
      <c r="C24" s="31">
        <v>420</v>
      </c>
      <c r="D24" s="31">
        <f t="shared" si="3"/>
        <v>18.310000000000002</v>
      </c>
      <c r="E24" s="31">
        <f t="shared" si="2"/>
        <v>68</v>
      </c>
      <c r="I24" s="5"/>
    </row>
    <row r="25" spans="2:9" ht="12.75">
      <c r="B25" s="31">
        <v>110</v>
      </c>
      <c r="C25" s="31">
        <v>440</v>
      </c>
      <c r="D25" s="31">
        <f t="shared" si="3"/>
        <v>16.32</v>
      </c>
      <c r="E25" s="31">
        <f t="shared" si="2"/>
        <v>72</v>
      </c>
      <c r="I25" s="5"/>
    </row>
    <row r="26" spans="2:9" ht="12.75">
      <c r="B26" s="31">
        <v>115</v>
      </c>
      <c r="C26" s="31">
        <v>460</v>
      </c>
      <c r="D26" s="31">
        <f t="shared" si="3"/>
        <v>14.329999999999998</v>
      </c>
      <c r="E26" s="31">
        <f t="shared" si="2"/>
        <v>76</v>
      </c>
      <c r="I26" s="5"/>
    </row>
    <row r="27" spans="2:9" ht="12.75">
      <c r="B27" s="31">
        <v>120</v>
      </c>
      <c r="C27" s="31">
        <v>480</v>
      </c>
      <c r="D27" s="31">
        <f t="shared" si="3"/>
        <v>12.339999999999996</v>
      </c>
      <c r="E27" s="31">
        <f t="shared" si="2"/>
        <v>80</v>
      </c>
      <c r="I27" s="5"/>
    </row>
    <row r="28" spans="2:9" ht="12.75">
      <c r="B28" s="31">
        <v>125</v>
      </c>
      <c r="C28" s="31">
        <v>500</v>
      </c>
      <c r="D28" s="31">
        <f t="shared" si="3"/>
        <v>10.350000000000001</v>
      </c>
      <c r="E28" s="31">
        <f t="shared" si="2"/>
        <v>84</v>
      </c>
      <c r="I28" s="5"/>
    </row>
    <row r="29" spans="2:9" ht="12.75">
      <c r="B29" s="31">
        <v>130</v>
      </c>
      <c r="C29" s="31">
        <v>520</v>
      </c>
      <c r="D29" s="31">
        <f t="shared" si="3"/>
        <v>8.36</v>
      </c>
      <c r="E29" s="31">
        <f t="shared" si="2"/>
        <v>88</v>
      </c>
      <c r="I29" s="5"/>
    </row>
    <row r="30" spans="2:9" ht="12.75">
      <c r="B30" s="31">
        <v>135</v>
      </c>
      <c r="C30" s="31">
        <v>540</v>
      </c>
      <c r="D30" s="31">
        <f t="shared" si="3"/>
        <v>6.369999999999997</v>
      </c>
      <c r="E30" s="31">
        <f t="shared" si="2"/>
        <v>92</v>
      </c>
      <c r="I30" s="5"/>
    </row>
    <row r="31" spans="2:9" ht="12.75">
      <c r="B31" s="31">
        <v>140</v>
      </c>
      <c r="C31" s="31">
        <v>560</v>
      </c>
      <c r="D31" s="31">
        <f t="shared" si="3"/>
        <v>4.3799999999999955</v>
      </c>
      <c r="E31" s="31">
        <f t="shared" si="2"/>
        <v>96</v>
      </c>
      <c r="I31" s="5"/>
    </row>
    <row r="32" spans="2:9" ht="12.75">
      <c r="B32" s="31">
        <v>145</v>
      </c>
      <c r="C32" s="31">
        <v>580</v>
      </c>
      <c r="D32" s="31">
        <f t="shared" si="3"/>
        <v>2.3900000000000006</v>
      </c>
      <c r="E32" s="31">
        <f t="shared" si="2"/>
        <v>100</v>
      </c>
      <c r="I32" s="5"/>
    </row>
    <row r="33" spans="2:9" ht="12.75">
      <c r="B33" s="31">
        <v>150</v>
      </c>
      <c r="C33" s="31">
        <v>600</v>
      </c>
      <c r="D33" s="31">
        <f t="shared" si="3"/>
        <v>0.3999999999999986</v>
      </c>
      <c r="E33" s="31">
        <f t="shared" si="2"/>
        <v>104</v>
      </c>
      <c r="I33" s="5"/>
    </row>
    <row r="34" spans="2:9" ht="12.75">
      <c r="B34" s="31">
        <v>155</v>
      </c>
      <c r="C34" s="31">
        <v>620</v>
      </c>
      <c r="D34" s="31"/>
      <c r="E34" s="31">
        <f t="shared" si="2"/>
        <v>108</v>
      </c>
      <c r="I34" s="5"/>
    </row>
    <row r="35" spans="2:5" ht="12.75">
      <c r="B35" s="31">
        <v>160</v>
      </c>
      <c r="C35" s="31">
        <v>640</v>
      </c>
      <c r="D35" s="31"/>
      <c r="E35" s="31">
        <f t="shared" si="2"/>
        <v>112</v>
      </c>
    </row>
    <row r="36" spans="2:5" ht="12.75">
      <c r="B36" s="31">
        <v>165</v>
      </c>
      <c r="C36" s="31">
        <v>660</v>
      </c>
      <c r="D36" s="31"/>
      <c r="E36" s="31">
        <f t="shared" si="2"/>
        <v>116</v>
      </c>
    </row>
    <row r="37" spans="2:5" ht="12.75">
      <c r="B37" s="31">
        <v>170</v>
      </c>
      <c r="C37" s="31">
        <v>680</v>
      </c>
      <c r="D37" s="31"/>
      <c r="E37" s="31">
        <f t="shared" si="2"/>
        <v>120</v>
      </c>
    </row>
    <row r="38" spans="2:5" ht="12.75">
      <c r="B38" s="31">
        <v>175</v>
      </c>
      <c r="C38" s="31">
        <v>700</v>
      </c>
      <c r="D38" s="31"/>
      <c r="E38" s="31">
        <f t="shared" si="2"/>
        <v>124</v>
      </c>
    </row>
    <row r="39" spans="2:5" ht="12.75">
      <c r="B39" s="31">
        <v>180</v>
      </c>
      <c r="C39" s="31">
        <v>720</v>
      </c>
      <c r="D39" s="31"/>
      <c r="E39" s="31">
        <f aca="true" t="shared" si="4" ref="E39:E70">0.2*C39-16</f>
        <v>128</v>
      </c>
    </row>
    <row r="40" spans="2:5" ht="12.75">
      <c r="B40" s="31">
        <v>185</v>
      </c>
      <c r="C40" s="31">
        <v>740</v>
      </c>
      <c r="D40" s="31"/>
      <c r="E40" s="31">
        <f t="shared" si="4"/>
        <v>132</v>
      </c>
    </row>
    <row r="41" spans="2:5" ht="12.75">
      <c r="B41" s="31">
        <v>190</v>
      </c>
      <c r="C41" s="31">
        <v>760</v>
      </c>
      <c r="D41" s="31"/>
      <c r="E41" s="31">
        <f t="shared" si="4"/>
        <v>136</v>
      </c>
    </row>
    <row r="42" spans="2:5" ht="12.75">
      <c r="B42" s="31">
        <v>195</v>
      </c>
      <c r="C42" s="31">
        <v>780</v>
      </c>
      <c r="D42" s="31"/>
      <c r="E42" s="31">
        <f t="shared" si="4"/>
        <v>140</v>
      </c>
    </row>
    <row r="43" spans="2:5" ht="12.75">
      <c r="B43" s="31">
        <v>200</v>
      </c>
      <c r="C43" s="31">
        <v>800</v>
      </c>
      <c r="D43" s="31"/>
      <c r="E43" s="31">
        <f t="shared" si="4"/>
        <v>144</v>
      </c>
    </row>
    <row r="44" spans="2:5" ht="12.75">
      <c r="B44" s="31">
        <v>205</v>
      </c>
      <c r="C44" s="31">
        <v>820</v>
      </c>
      <c r="D44" s="31"/>
      <c r="E44" s="31">
        <f t="shared" si="4"/>
        <v>148</v>
      </c>
    </row>
    <row r="45" spans="2:5" ht="12.75">
      <c r="B45" s="31">
        <v>210</v>
      </c>
      <c r="C45" s="31">
        <v>840</v>
      </c>
      <c r="D45" s="31"/>
      <c r="E45" s="31">
        <f t="shared" si="4"/>
        <v>152</v>
      </c>
    </row>
    <row r="46" spans="2:5" ht="12.75">
      <c r="B46" s="31">
        <v>215</v>
      </c>
      <c r="C46" s="31">
        <v>860</v>
      </c>
      <c r="D46" s="31"/>
      <c r="E46" s="31">
        <f t="shared" si="4"/>
        <v>156</v>
      </c>
    </row>
    <row r="47" spans="2:5" ht="12.75">
      <c r="B47" s="31">
        <v>220</v>
      </c>
      <c r="C47" s="31">
        <v>880</v>
      </c>
      <c r="D47" s="31"/>
      <c r="E47" s="31">
        <f t="shared" si="4"/>
        <v>160</v>
      </c>
    </row>
    <row r="48" spans="2:5" ht="12.75">
      <c r="B48" s="31">
        <v>225</v>
      </c>
      <c r="C48" s="31">
        <v>900</v>
      </c>
      <c r="D48" s="31"/>
      <c r="E48" s="31">
        <f t="shared" si="4"/>
        <v>164</v>
      </c>
    </row>
    <row r="49" spans="2:5" ht="12.75">
      <c r="B49" s="31">
        <v>230</v>
      </c>
      <c r="C49" s="31">
        <v>920</v>
      </c>
      <c r="D49" s="31"/>
      <c r="E49" s="31">
        <f t="shared" si="4"/>
        <v>168</v>
      </c>
    </row>
    <row r="50" spans="2:5" ht="12.75">
      <c r="B50" s="31">
        <v>235</v>
      </c>
      <c r="C50" s="31">
        <v>940</v>
      </c>
      <c r="D50" s="31"/>
      <c r="E50" s="31">
        <f t="shared" si="4"/>
        <v>172</v>
      </c>
    </row>
    <row r="51" spans="2:5" ht="12.75">
      <c r="B51" s="31">
        <v>240</v>
      </c>
      <c r="C51" s="31">
        <v>960</v>
      </c>
      <c r="D51" s="31"/>
      <c r="E51" s="31">
        <f t="shared" si="4"/>
        <v>176</v>
      </c>
    </row>
    <row r="52" spans="2:5" ht="12.75">
      <c r="B52" s="31">
        <v>245</v>
      </c>
      <c r="C52" s="31">
        <v>980</v>
      </c>
      <c r="D52" s="31"/>
      <c r="E52" s="31">
        <f t="shared" si="4"/>
        <v>180</v>
      </c>
    </row>
    <row r="53" spans="2:5" ht="12.75">
      <c r="B53" s="31">
        <v>250</v>
      </c>
      <c r="C53" s="31">
        <v>1000</v>
      </c>
      <c r="D53" s="31"/>
      <c r="E53" s="31">
        <f t="shared" si="4"/>
        <v>184</v>
      </c>
    </row>
    <row r="54" spans="2:5" ht="12.75">
      <c r="B54" s="31">
        <v>255</v>
      </c>
      <c r="C54" s="31">
        <v>1020</v>
      </c>
      <c r="D54" s="31"/>
      <c r="E54" s="31">
        <f t="shared" si="4"/>
        <v>188</v>
      </c>
    </row>
    <row r="55" spans="2:5" ht="12.75">
      <c r="B55" s="31">
        <v>260</v>
      </c>
      <c r="C55" s="31">
        <v>1040</v>
      </c>
      <c r="D55" s="31"/>
      <c r="E55" s="31">
        <f t="shared" si="4"/>
        <v>192</v>
      </c>
    </row>
    <row r="56" spans="2:5" ht="12.75">
      <c r="B56" s="31">
        <v>265</v>
      </c>
      <c r="C56" s="31">
        <v>1060</v>
      </c>
      <c r="D56" s="31"/>
      <c r="E56" s="31">
        <f t="shared" si="4"/>
        <v>196</v>
      </c>
    </row>
    <row r="57" spans="2:5" ht="12.75">
      <c r="B57" s="31">
        <v>270</v>
      </c>
      <c r="C57" s="31">
        <v>1080</v>
      </c>
      <c r="D57" s="31"/>
      <c r="E57" s="31">
        <f t="shared" si="4"/>
        <v>200</v>
      </c>
    </row>
    <row r="58" spans="2:5" ht="12.75">
      <c r="B58" s="31">
        <v>275</v>
      </c>
      <c r="C58" s="31">
        <v>1100</v>
      </c>
      <c r="D58" s="31"/>
      <c r="E58" s="31">
        <f t="shared" si="4"/>
        <v>204</v>
      </c>
    </row>
    <row r="59" spans="2:5" ht="12.75">
      <c r="B59" s="31">
        <v>280</v>
      </c>
      <c r="C59" s="31">
        <v>1120</v>
      </c>
      <c r="D59" s="31"/>
      <c r="E59" s="31">
        <f t="shared" si="4"/>
        <v>208</v>
      </c>
    </row>
    <row r="60" spans="2:5" ht="12.75">
      <c r="B60" s="31">
        <v>285</v>
      </c>
      <c r="C60" s="31">
        <v>1140</v>
      </c>
      <c r="D60" s="31"/>
      <c r="E60" s="31">
        <f t="shared" si="4"/>
        <v>212</v>
      </c>
    </row>
    <row r="61" spans="2:5" ht="12.75">
      <c r="B61" s="31">
        <v>290</v>
      </c>
      <c r="C61" s="31">
        <v>1160</v>
      </c>
      <c r="D61" s="31"/>
      <c r="E61" s="31">
        <f t="shared" si="4"/>
        <v>216</v>
      </c>
    </row>
    <row r="62" spans="2:5" ht="12.75">
      <c r="B62" s="31">
        <v>295</v>
      </c>
      <c r="C62" s="31">
        <v>1180</v>
      </c>
      <c r="D62" s="31"/>
      <c r="E62" s="31">
        <f t="shared" si="4"/>
        <v>220</v>
      </c>
    </row>
    <row r="63" spans="2:5" ht="12.75">
      <c r="B63" s="31">
        <v>300</v>
      </c>
      <c r="C63" s="31">
        <v>1200</v>
      </c>
      <c r="D63" s="31"/>
      <c r="E63" s="31">
        <f t="shared" si="4"/>
        <v>224</v>
      </c>
    </row>
    <row r="64" spans="2:5" ht="12.75">
      <c r="B64" s="31">
        <v>305</v>
      </c>
      <c r="C64" s="31">
        <v>1220</v>
      </c>
      <c r="D64" s="31"/>
      <c r="E64" s="31">
        <f t="shared" si="4"/>
        <v>228</v>
      </c>
    </row>
    <row r="65" spans="2:5" ht="12.75">
      <c r="B65" s="31">
        <v>310</v>
      </c>
      <c r="C65" s="31">
        <v>1240</v>
      </c>
      <c r="D65" s="31"/>
      <c r="E65" s="31">
        <f t="shared" si="4"/>
        <v>232</v>
      </c>
    </row>
    <row r="66" spans="2:5" ht="12.75">
      <c r="B66" s="31">
        <v>315</v>
      </c>
      <c r="C66" s="31">
        <v>1260</v>
      </c>
      <c r="D66" s="31"/>
      <c r="E66" s="31">
        <f t="shared" si="4"/>
        <v>236</v>
      </c>
    </row>
    <row r="67" spans="2:5" ht="12.75">
      <c r="B67" s="31">
        <v>320</v>
      </c>
      <c r="C67" s="31">
        <v>1280</v>
      </c>
      <c r="D67" s="31"/>
      <c r="E67" s="31">
        <f t="shared" si="4"/>
        <v>240</v>
      </c>
    </row>
    <row r="68" spans="2:5" ht="12.75">
      <c r="B68" s="31">
        <v>325</v>
      </c>
      <c r="C68" s="31">
        <v>1300</v>
      </c>
      <c r="D68" s="31"/>
      <c r="E68" s="31">
        <f t="shared" si="4"/>
        <v>244</v>
      </c>
    </row>
    <row r="69" spans="2:5" ht="12.75">
      <c r="B69" s="31">
        <v>330</v>
      </c>
      <c r="C69" s="31">
        <v>1320</v>
      </c>
      <c r="D69" s="31"/>
      <c r="E69" s="31">
        <f t="shared" si="4"/>
        <v>248</v>
      </c>
    </row>
    <row r="70" spans="2:5" ht="12.75">
      <c r="B70" s="31">
        <v>335</v>
      </c>
      <c r="C70" s="31">
        <v>1340</v>
      </c>
      <c r="D70" s="31"/>
      <c r="E70" s="31">
        <f t="shared" si="4"/>
        <v>252</v>
      </c>
    </row>
    <row r="71" spans="2:5" ht="12.75">
      <c r="B71" s="31">
        <v>340</v>
      </c>
      <c r="C71" s="31">
        <v>1360</v>
      </c>
      <c r="D71" s="31"/>
      <c r="E71" s="31">
        <f aca="true" t="shared" si="5" ref="E71:E97">0.2*C71-16</f>
        <v>256</v>
      </c>
    </row>
    <row r="72" spans="2:5" ht="12.75">
      <c r="B72" s="31">
        <v>345</v>
      </c>
      <c r="C72" s="31">
        <v>1380</v>
      </c>
      <c r="D72" s="31"/>
      <c r="E72" s="31">
        <f t="shared" si="5"/>
        <v>260</v>
      </c>
    </row>
    <row r="73" spans="2:5" ht="12.75">
      <c r="B73" s="31">
        <v>350</v>
      </c>
      <c r="C73" s="31">
        <v>1400</v>
      </c>
      <c r="D73" s="31"/>
      <c r="E73" s="31">
        <f t="shared" si="5"/>
        <v>264</v>
      </c>
    </row>
    <row r="74" spans="2:5" ht="12.75">
      <c r="B74" s="31">
        <v>355</v>
      </c>
      <c r="C74" s="31">
        <v>1420</v>
      </c>
      <c r="D74" s="31"/>
      <c r="E74" s="31">
        <f t="shared" si="5"/>
        <v>268</v>
      </c>
    </row>
    <row r="75" spans="2:5" ht="12.75">
      <c r="B75" s="31">
        <v>360</v>
      </c>
      <c r="C75" s="31">
        <v>1440</v>
      </c>
      <c r="D75" s="31"/>
      <c r="E75" s="31">
        <f t="shared" si="5"/>
        <v>272</v>
      </c>
    </row>
    <row r="76" spans="2:5" ht="12.75">
      <c r="B76" s="31">
        <v>365</v>
      </c>
      <c r="C76" s="31">
        <v>1460</v>
      </c>
      <c r="D76" s="31"/>
      <c r="E76" s="31">
        <f t="shared" si="5"/>
        <v>276</v>
      </c>
    </row>
    <row r="77" spans="2:5" ht="12.75">
      <c r="B77" s="31">
        <v>370</v>
      </c>
      <c r="C77" s="31">
        <v>1480</v>
      </c>
      <c r="D77" s="31"/>
      <c r="E77" s="31">
        <f t="shared" si="5"/>
        <v>280</v>
      </c>
    </row>
    <row r="78" spans="2:5" ht="12.75">
      <c r="B78" s="31">
        <v>375</v>
      </c>
      <c r="C78" s="31">
        <v>1500</v>
      </c>
      <c r="D78" s="31"/>
      <c r="E78" s="31">
        <f t="shared" si="5"/>
        <v>284</v>
      </c>
    </row>
    <row r="79" spans="2:5" ht="12.75">
      <c r="B79" s="31">
        <v>380</v>
      </c>
      <c r="C79" s="31">
        <v>1520</v>
      </c>
      <c r="D79" s="31"/>
      <c r="E79" s="31">
        <f t="shared" si="5"/>
        <v>288</v>
      </c>
    </row>
    <row r="80" spans="2:5" ht="12.75">
      <c r="B80" s="31">
        <v>385</v>
      </c>
      <c r="C80" s="31">
        <v>1540</v>
      </c>
      <c r="D80" s="31"/>
      <c r="E80" s="31">
        <f t="shared" si="5"/>
        <v>292</v>
      </c>
    </row>
    <row r="81" spans="2:5" ht="12.75">
      <c r="B81" s="31">
        <v>390</v>
      </c>
      <c r="C81" s="31">
        <v>1560</v>
      </c>
      <c r="D81" s="31"/>
      <c r="E81" s="31">
        <f t="shared" si="5"/>
        <v>296</v>
      </c>
    </row>
    <row r="82" spans="2:5" ht="12.75">
      <c r="B82" s="31">
        <v>395</v>
      </c>
      <c r="C82" s="31">
        <v>1580</v>
      </c>
      <c r="D82" s="31"/>
      <c r="E82" s="31">
        <f t="shared" si="5"/>
        <v>300</v>
      </c>
    </row>
    <row r="83" spans="2:5" ht="12.75">
      <c r="B83" s="31">
        <v>400</v>
      </c>
      <c r="C83" s="31">
        <v>1600</v>
      </c>
      <c r="D83" s="31"/>
      <c r="E83" s="31">
        <f t="shared" si="5"/>
        <v>304</v>
      </c>
    </row>
    <row r="84" spans="2:5" ht="12.75">
      <c r="B84" s="31">
        <v>405</v>
      </c>
      <c r="C84" s="31">
        <v>1620</v>
      </c>
      <c r="D84" s="31"/>
      <c r="E84" s="31">
        <f t="shared" si="5"/>
        <v>308</v>
      </c>
    </row>
    <row r="85" spans="2:5" ht="12.75">
      <c r="B85" s="31">
        <v>410</v>
      </c>
      <c r="C85" s="31">
        <v>1640</v>
      </c>
      <c r="D85" s="31"/>
      <c r="E85" s="31">
        <f t="shared" si="5"/>
        <v>312</v>
      </c>
    </row>
    <row r="86" spans="2:5" ht="12.75">
      <c r="B86" s="31">
        <v>415</v>
      </c>
      <c r="C86" s="31">
        <v>1660</v>
      </c>
      <c r="D86" s="31"/>
      <c r="E86" s="31">
        <f t="shared" si="5"/>
        <v>316</v>
      </c>
    </row>
    <row r="87" spans="2:5" ht="12.75">
      <c r="B87" s="31">
        <v>420</v>
      </c>
      <c r="C87" s="31">
        <v>1680</v>
      </c>
      <c r="D87" s="31"/>
      <c r="E87" s="31">
        <f t="shared" si="5"/>
        <v>320</v>
      </c>
    </row>
    <row r="88" spans="2:5" ht="12.75">
      <c r="B88" s="31">
        <v>425</v>
      </c>
      <c r="C88" s="31">
        <v>1700</v>
      </c>
      <c r="D88" s="31"/>
      <c r="E88" s="31">
        <f t="shared" si="5"/>
        <v>324</v>
      </c>
    </row>
    <row r="89" spans="2:5" ht="12.75">
      <c r="B89" s="31">
        <v>430</v>
      </c>
      <c r="C89" s="31">
        <v>1720</v>
      </c>
      <c r="D89" s="31"/>
      <c r="E89" s="31">
        <f t="shared" si="5"/>
        <v>328</v>
      </c>
    </row>
    <row r="90" spans="2:5" ht="12.75">
      <c r="B90" s="31">
        <v>435</v>
      </c>
      <c r="C90" s="31">
        <v>1740</v>
      </c>
      <c r="D90" s="31"/>
      <c r="E90" s="31">
        <f t="shared" si="5"/>
        <v>332</v>
      </c>
    </row>
    <row r="91" spans="2:5" ht="12.75">
      <c r="B91" s="31">
        <v>440</v>
      </c>
      <c r="C91" s="31">
        <v>1760</v>
      </c>
      <c r="D91" s="31"/>
      <c r="E91" s="31">
        <f t="shared" si="5"/>
        <v>336</v>
      </c>
    </row>
    <row r="92" spans="2:5" ht="12.75">
      <c r="B92" s="31">
        <v>445</v>
      </c>
      <c r="C92" s="31">
        <v>1780</v>
      </c>
      <c r="D92" s="31"/>
      <c r="E92" s="31">
        <f t="shared" si="5"/>
        <v>340</v>
      </c>
    </row>
    <row r="93" spans="2:5" ht="12.75">
      <c r="B93" s="31">
        <v>450</v>
      </c>
      <c r="C93" s="31">
        <v>1800</v>
      </c>
      <c r="D93" s="31"/>
      <c r="E93" s="31">
        <f t="shared" si="5"/>
        <v>344</v>
      </c>
    </row>
    <row r="94" spans="2:5" ht="12.75">
      <c r="B94" s="31">
        <v>455</v>
      </c>
      <c r="C94" s="31">
        <v>1820</v>
      </c>
      <c r="D94" s="31"/>
      <c r="E94" s="31">
        <f t="shared" si="5"/>
        <v>348</v>
      </c>
    </row>
    <row r="95" spans="2:5" ht="12.75">
      <c r="B95" s="31">
        <v>460</v>
      </c>
      <c r="C95" s="31">
        <v>1840</v>
      </c>
      <c r="D95" s="31"/>
      <c r="E95" s="31">
        <f t="shared" si="5"/>
        <v>352</v>
      </c>
    </row>
    <row r="96" spans="2:5" ht="12.75">
      <c r="B96" s="31">
        <v>465</v>
      </c>
      <c r="C96" s="31">
        <v>1860</v>
      </c>
      <c r="D96" s="31"/>
      <c r="E96" s="31">
        <f t="shared" si="5"/>
        <v>356</v>
      </c>
    </row>
    <row r="97" spans="2:5" ht="12.75">
      <c r="B97" s="31">
        <v>470</v>
      </c>
      <c r="C97" s="31">
        <v>1880</v>
      </c>
      <c r="D97" s="31"/>
      <c r="E97" s="31">
        <f t="shared" si="5"/>
        <v>360</v>
      </c>
    </row>
    <row r="98" spans="2:5" ht="12.75">
      <c r="B98" s="31">
        <v>475</v>
      </c>
      <c r="C98" s="31">
        <v>1900</v>
      </c>
      <c r="D98" s="31"/>
      <c r="E98" s="31">
        <v>365</v>
      </c>
    </row>
    <row r="99" spans="2:5" ht="12.75">
      <c r="B99" s="31">
        <v>480</v>
      </c>
      <c r="C99" s="31">
        <v>1920</v>
      </c>
      <c r="D99" s="31"/>
      <c r="E99" s="31">
        <v>999999999999999</v>
      </c>
    </row>
    <row r="100" spans="2:5" ht="12.75">
      <c r="B100" s="31">
        <v>485</v>
      </c>
      <c r="C100" s="31">
        <v>1940</v>
      </c>
      <c r="D100" s="31"/>
      <c r="E100" s="31"/>
    </row>
    <row r="101" spans="2:5" ht="12.75">
      <c r="B101" s="31">
        <v>490</v>
      </c>
      <c r="C101" s="31">
        <v>1960</v>
      </c>
      <c r="D101" s="31"/>
      <c r="E101" s="31"/>
    </row>
    <row r="102" spans="2:5" ht="12.75">
      <c r="B102" s="31">
        <v>495</v>
      </c>
      <c r="C102" s="31">
        <v>1980</v>
      </c>
      <c r="D102" s="31"/>
      <c r="E102" s="31"/>
    </row>
    <row r="103" spans="2:5" ht="12.75">
      <c r="B103" s="31">
        <v>500</v>
      </c>
      <c r="C103" s="31">
        <v>2000</v>
      </c>
      <c r="D103" s="31"/>
      <c r="E103" s="3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445"/>
  <sheetViews>
    <sheetView zoomScale="75" zoomScaleNormal="75" workbookViewId="0" topLeftCell="A1">
      <selection activeCell="H23" sqref="H23:H43"/>
    </sheetView>
  </sheetViews>
  <sheetFormatPr defaultColWidth="9.00390625" defaultRowHeight="12.75"/>
  <sheetData>
    <row r="1" spans="2:3" ht="12.75">
      <c r="B1" s="58"/>
      <c r="C1" s="59"/>
    </row>
    <row r="2" spans="2:32" ht="12.75">
      <c r="B2" s="1" t="s">
        <v>0</v>
      </c>
      <c r="C2" s="1" t="s">
        <v>1</v>
      </c>
      <c r="D2" s="2" t="s">
        <v>8</v>
      </c>
      <c r="E2" s="2" t="s">
        <v>10</v>
      </c>
      <c r="F2" s="2" t="s">
        <v>11</v>
      </c>
      <c r="G2" s="2" t="s">
        <v>9</v>
      </c>
      <c r="H2" s="2" t="s">
        <v>12</v>
      </c>
      <c r="I2" s="3" t="s">
        <v>3</v>
      </c>
      <c r="J2" s="3" t="s">
        <v>2</v>
      </c>
      <c r="K2" s="3" t="s">
        <v>6</v>
      </c>
      <c r="L2" s="3" t="s">
        <v>4</v>
      </c>
      <c r="M2" s="3" t="s">
        <v>7</v>
      </c>
      <c r="N2" s="3" t="s">
        <v>5</v>
      </c>
      <c r="Q2" s="6" t="s">
        <v>1</v>
      </c>
      <c r="R2" s="6" t="s">
        <v>0</v>
      </c>
      <c r="S2" s="5"/>
      <c r="T2" s="5"/>
      <c r="U2" s="5"/>
      <c r="V2" s="5"/>
      <c r="W2" s="5"/>
      <c r="X2" s="7"/>
      <c r="Y2" s="8"/>
      <c r="Z2" s="8"/>
      <c r="AA2" s="8"/>
      <c r="AB2" s="8"/>
      <c r="AC2" s="5"/>
      <c r="AD2" s="5"/>
      <c r="AE2" s="5"/>
      <c r="AF2" s="9"/>
    </row>
    <row r="3" spans="2:84" ht="12.75">
      <c r="B3" s="10">
        <v>-100</v>
      </c>
      <c r="C3" s="10">
        <v>-400</v>
      </c>
      <c r="D3" s="11"/>
      <c r="E3" s="12"/>
      <c r="F3" s="13"/>
      <c r="G3" s="10"/>
      <c r="H3" s="10"/>
      <c r="I3" s="14"/>
      <c r="J3" s="14"/>
      <c r="K3" s="14"/>
      <c r="L3" s="14"/>
      <c r="M3" s="14"/>
      <c r="N3" s="14"/>
      <c r="Q3" s="15">
        <v>-200</v>
      </c>
      <c r="R3" s="15">
        <v>24</v>
      </c>
      <c r="S3" s="16"/>
      <c r="T3" s="16"/>
      <c r="U3" s="16"/>
      <c r="V3" s="16"/>
      <c r="W3" s="16"/>
      <c r="X3" s="17"/>
      <c r="Y3" s="17"/>
      <c r="Z3" s="17"/>
      <c r="AA3" s="17"/>
      <c r="AB3" s="17"/>
      <c r="AC3" s="16"/>
      <c r="AD3" s="16"/>
      <c r="AE3" s="16"/>
      <c r="AF3" s="18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</row>
    <row r="4" spans="2:84" ht="12.75">
      <c r="B4" s="15">
        <v>-95</v>
      </c>
      <c r="C4" s="15">
        <v>-380</v>
      </c>
      <c r="D4" s="11"/>
      <c r="E4" s="20"/>
      <c r="F4" s="21"/>
      <c r="G4" s="10"/>
      <c r="H4" s="10"/>
      <c r="I4" s="14"/>
      <c r="J4" s="14"/>
      <c r="K4" s="14"/>
      <c r="L4" s="14"/>
      <c r="M4" s="14"/>
      <c r="N4" s="14"/>
      <c r="Q4" s="15">
        <v>-200</v>
      </c>
      <c r="R4" s="15">
        <v>-200</v>
      </c>
      <c r="S4" s="16"/>
      <c r="T4" s="16"/>
      <c r="U4" s="16"/>
      <c r="V4" s="16"/>
      <c r="W4" s="16"/>
      <c r="X4" s="17"/>
      <c r="Y4" s="17"/>
      <c r="Z4" s="17"/>
      <c r="AA4" s="17"/>
      <c r="AB4" s="17"/>
      <c r="AC4" s="16"/>
      <c r="AD4" s="16"/>
      <c r="AE4" s="16"/>
      <c r="AF4" s="18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</row>
    <row r="5" spans="2:84" ht="12.75">
      <c r="B5" s="10">
        <v>-90</v>
      </c>
      <c r="C5" s="10">
        <v>-360</v>
      </c>
      <c r="D5" s="11"/>
      <c r="E5" s="20"/>
      <c r="F5" s="21"/>
      <c r="G5" s="10"/>
      <c r="H5" s="10"/>
      <c r="I5" s="14"/>
      <c r="J5" s="14"/>
      <c r="K5" s="14"/>
      <c r="L5" s="14"/>
      <c r="M5" s="14"/>
      <c r="N5" s="14"/>
      <c r="Q5" s="15"/>
      <c r="R5" s="15"/>
      <c r="S5" s="16"/>
      <c r="T5" s="16"/>
      <c r="U5" s="16"/>
      <c r="V5" s="16"/>
      <c r="W5" s="16"/>
      <c r="X5" s="17"/>
      <c r="Y5" s="17"/>
      <c r="Z5" s="17"/>
      <c r="AA5" s="17"/>
      <c r="AB5" s="17"/>
      <c r="AC5" s="16"/>
      <c r="AD5" s="16"/>
      <c r="AE5" s="16"/>
      <c r="AF5" s="18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</row>
    <row r="6" spans="2:84" ht="12.75">
      <c r="B6" s="15">
        <v>-85</v>
      </c>
      <c r="C6" s="15">
        <v>-340</v>
      </c>
      <c r="D6" s="11"/>
      <c r="E6" s="20"/>
      <c r="F6" s="21"/>
      <c r="G6" s="10"/>
      <c r="H6" s="10"/>
      <c r="I6" s="14"/>
      <c r="J6" s="14"/>
      <c r="K6" s="14"/>
      <c r="L6" s="14"/>
      <c r="M6" s="14"/>
      <c r="N6" s="14"/>
      <c r="Q6" s="15">
        <v>-200</v>
      </c>
      <c r="R6" s="15">
        <v>-200</v>
      </c>
      <c r="S6" s="16"/>
      <c r="T6" s="16"/>
      <c r="U6" s="16"/>
      <c r="V6" s="16"/>
      <c r="W6" s="16"/>
      <c r="X6" s="17"/>
      <c r="Y6" s="17"/>
      <c r="Z6" s="17"/>
      <c r="AA6" s="17"/>
      <c r="AB6" s="17"/>
      <c r="AC6" s="16"/>
      <c r="AD6" s="16"/>
      <c r="AE6" s="16"/>
      <c r="AF6" s="18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</row>
    <row r="7" spans="2:84" ht="12.75">
      <c r="B7" s="10">
        <v>-80</v>
      </c>
      <c r="C7" s="10">
        <v>-320</v>
      </c>
      <c r="D7" s="11"/>
      <c r="E7" s="20"/>
      <c r="F7" s="21"/>
      <c r="G7" s="10"/>
      <c r="H7" s="10"/>
      <c r="I7" s="14"/>
      <c r="J7" s="28" t="s">
        <v>13</v>
      </c>
      <c r="K7" s="14"/>
      <c r="L7" s="14"/>
      <c r="M7" s="14"/>
      <c r="N7" s="14"/>
      <c r="Q7" s="15">
        <v>-200</v>
      </c>
      <c r="R7" s="15">
        <v>469.3</v>
      </c>
      <c r="S7" s="16"/>
      <c r="T7" s="16"/>
      <c r="U7" s="16"/>
      <c r="V7" s="16"/>
      <c r="W7" s="16"/>
      <c r="X7" s="17"/>
      <c r="Y7" s="17"/>
      <c r="Z7" s="17"/>
      <c r="AA7" s="17"/>
      <c r="AB7" s="17"/>
      <c r="AC7" s="16"/>
      <c r="AD7" s="16"/>
      <c r="AE7" s="16"/>
      <c r="AF7" s="18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</row>
    <row r="8" spans="2:84" ht="12.75">
      <c r="B8" s="15">
        <v>-75</v>
      </c>
      <c r="C8" s="15">
        <v>-300</v>
      </c>
      <c r="D8" s="11"/>
      <c r="E8" s="20"/>
      <c r="F8" s="21"/>
      <c r="G8" s="10"/>
      <c r="H8" s="10"/>
      <c r="I8" s="14"/>
      <c r="J8" s="14"/>
      <c r="K8" s="14"/>
      <c r="L8" s="14"/>
      <c r="M8" s="14"/>
      <c r="N8" s="14"/>
      <c r="Q8" s="15"/>
      <c r="R8" s="15"/>
      <c r="S8" s="16"/>
      <c r="T8" s="16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8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</row>
    <row r="9" spans="2:84" ht="12.75">
      <c r="B9" s="10">
        <v>-70</v>
      </c>
      <c r="C9" s="10">
        <v>-280</v>
      </c>
      <c r="D9" s="11"/>
      <c r="E9" s="20"/>
      <c r="F9" s="21"/>
      <c r="G9" s="10"/>
      <c r="H9" s="10"/>
      <c r="I9" s="14"/>
      <c r="J9" s="14"/>
      <c r="K9" s="14"/>
      <c r="L9" s="14"/>
      <c r="M9" s="14"/>
      <c r="N9" s="14"/>
      <c r="Q9" s="15">
        <v>24</v>
      </c>
      <c r="R9" s="15">
        <v>-200</v>
      </c>
      <c r="S9" s="16"/>
      <c r="T9" s="16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8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</row>
    <row r="10" spans="2:84" ht="12.75">
      <c r="B10" s="15">
        <v>-65</v>
      </c>
      <c r="C10" s="15">
        <v>-260</v>
      </c>
      <c r="D10" s="11"/>
      <c r="E10" s="20"/>
      <c r="F10" s="21"/>
      <c r="G10" s="10"/>
      <c r="H10" s="10"/>
      <c r="I10" s="14"/>
      <c r="J10" s="14"/>
      <c r="K10" s="14"/>
      <c r="L10" s="14"/>
      <c r="M10" s="14"/>
      <c r="N10" s="14"/>
      <c r="Q10" s="15">
        <v>24</v>
      </c>
      <c r="R10" s="15">
        <v>469.3</v>
      </c>
      <c r="S10" s="16"/>
      <c r="T10" s="16"/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8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</row>
    <row r="11" spans="2:84" ht="12.75">
      <c r="B11" s="10">
        <v>-60</v>
      </c>
      <c r="C11" s="10">
        <v>-240</v>
      </c>
      <c r="D11" s="11"/>
      <c r="E11" s="20"/>
      <c r="F11" s="21"/>
      <c r="G11" s="10"/>
      <c r="H11" s="10"/>
      <c r="I11" s="14"/>
      <c r="J11" s="14"/>
      <c r="K11" s="14"/>
      <c r="L11" s="14"/>
      <c r="M11" s="14"/>
      <c r="N11" s="14"/>
      <c r="Q11" s="15"/>
      <c r="R11" s="15"/>
      <c r="S11" s="16"/>
      <c r="T11" s="16"/>
      <c r="U11" s="16"/>
      <c r="V11" s="16"/>
      <c r="W11" s="16"/>
      <c r="X11" s="17"/>
      <c r="Y11" s="17"/>
      <c r="Z11" s="17"/>
      <c r="AA11" s="17"/>
      <c r="AB11" s="17"/>
      <c r="AC11" s="16"/>
      <c r="AD11" s="16"/>
      <c r="AE11" s="16"/>
      <c r="AF11" s="18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</row>
    <row r="12" spans="2:84" ht="12.75">
      <c r="B12" s="15">
        <v>-55</v>
      </c>
      <c r="C12" s="15">
        <v>-220</v>
      </c>
      <c r="D12" s="11"/>
      <c r="E12" s="20"/>
      <c r="F12" s="21"/>
      <c r="G12" s="10"/>
      <c r="H12" s="10"/>
      <c r="I12" s="14"/>
      <c r="J12" s="14"/>
      <c r="K12" s="14"/>
      <c r="L12" s="14"/>
      <c r="M12" s="14"/>
      <c r="N12" s="14"/>
      <c r="Q12" s="15">
        <v>24</v>
      </c>
      <c r="R12" s="15">
        <v>469.3</v>
      </c>
      <c r="S12" s="16"/>
      <c r="T12" s="16"/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</row>
    <row r="13" spans="2:84" ht="12.75">
      <c r="B13" s="10">
        <v>-50</v>
      </c>
      <c r="C13" s="10">
        <v>-200</v>
      </c>
      <c r="D13" s="11"/>
      <c r="E13" s="20"/>
      <c r="F13" s="21"/>
      <c r="G13" s="10"/>
      <c r="H13" s="10"/>
      <c r="I13" s="14"/>
      <c r="J13" s="14"/>
      <c r="K13" s="14"/>
      <c r="L13" s="14"/>
      <c r="M13" s="14"/>
      <c r="N13" s="14"/>
      <c r="Q13" s="15">
        <v>-200</v>
      </c>
      <c r="R13" s="15">
        <v>469.3</v>
      </c>
      <c r="S13" s="16"/>
      <c r="T13" s="16"/>
      <c r="U13" s="16"/>
      <c r="V13" s="16"/>
      <c r="W13" s="16"/>
      <c r="X13" s="17"/>
      <c r="Y13" s="17"/>
      <c r="Z13" s="17"/>
      <c r="AA13" s="17"/>
      <c r="AB13" s="17"/>
      <c r="AC13" s="16"/>
      <c r="AD13" s="16"/>
      <c r="AE13" s="16"/>
      <c r="AF13" s="18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</row>
    <row r="14" spans="2:84" ht="12.75">
      <c r="B14" s="15">
        <v>-45</v>
      </c>
      <c r="C14" s="15">
        <v>-180</v>
      </c>
      <c r="D14" s="11"/>
      <c r="E14" s="20"/>
      <c r="F14" s="21"/>
      <c r="G14" s="10"/>
      <c r="H14" s="10"/>
      <c r="I14" s="14"/>
      <c r="J14" s="14"/>
      <c r="K14" s="14"/>
      <c r="L14" s="14"/>
      <c r="M14" s="14"/>
      <c r="N14" s="14"/>
      <c r="Q14" s="16"/>
      <c r="R14" s="16"/>
      <c r="S14" s="16"/>
      <c r="T14" s="16"/>
      <c r="U14" s="16"/>
      <c r="V14" s="16"/>
      <c r="W14" s="16"/>
      <c r="X14" s="17"/>
      <c r="Y14" s="17"/>
      <c r="Z14" s="17"/>
      <c r="AA14" s="17"/>
      <c r="AB14" s="17"/>
      <c r="AC14" s="16"/>
      <c r="AD14" s="16"/>
      <c r="AE14" s="16"/>
      <c r="AF14" s="18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</row>
    <row r="15" spans="2:84" ht="12.75">
      <c r="B15" s="10">
        <v>-40</v>
      </c>
      <c r="C15" s="10">
        <v>-160</v>
      </c>
      <c r="D15" s="11"/>
      <c r="E15" s="20"/>
      <c r="F15" s="21"/>
      <c r="G15" s="10"/>
      <c r="H15" s="10"/>
      <c r="I15" s="14"/>
      <c r="J15" s="14"/>
      <c r="K15" s="14"/>
      <c r="L15" s="14"/>
      <c r="M15" s="14"/>
      <c r="N15" s="14"/>
      <c r="Q15" s="16"/>
      <c r="R15" s="16"/>
      <c r="S15" s="16"/>
      <c r="T15" s="16"/>
      <c r="U15" s="16"/>
      <c r="V15" s="16"/>
      <c r="W15" s="16"/>
      <c r="X15" s="17"/>
      <c r="Y15" s="17"/>
      <c r="Z15" s="17"/>
      <c r="AA15" s="17"/>
      <c r="AB15" s="17"/>
      <c r="AC15" s="16"/>
      <c r="AD15" s="16"/>
      <c r="AE15" s="16"/>
      <c r="AF15" s="18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</row>
    <row r="16" spans="2:84" ht="12.75">
      <c r="B16" s="15">
        <v>-35</v>
      </c>
      <c r="C16" s="15">
        <v>-140</v>
      </c>
      <c r="D16" s="11"/>
      <c r="E16" s="20"/>
      <c r="F16" s="21"/>
      <c r="G16" s="10"/>
      <c r="H16" s="10"/>
      <c r="I16" s="14"/>
      <c r="J16" s="14"/>
      <c r="K16" s="14"/>
      <c r="L16" s="14"/>
      <c r="M16" s="14"/>
      <c r="N16" s="14"/>
      <c r="Q16" s="6" t="s">
        <v>1</v>
      </c>
      <c r="R16" s="6" t="s">
        <v>0</v>
      </c>
      <c r="S16" s="16"/>
      <c r="T16" s="16"/>
      <c r="U16" s="16"/>
      <c r="V16" s="16"/>
      <c r="W16" s="16"/>
      <c r="X16" s="17"/>
      <c r="Y16" s="17"/>
      <c r="Z16" s="17"/>
      <c r="AA16" s="17"/>
      <c r="AB16" s="17"/>
      <c r="AC16" s="16"/>
      <c r="AD16" s="16"/>
      <c r="AE16" s="16"/>
      <c r="AF16" s="18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</row>
    <row r="17" spans="2:84" ht="12.75">
      <c r="B17" s="10">
        <v>-30</v>
      </c>
      <c r="C17" s="10">
        <v>-120</v>
      </c>
      <c r="D17" s="11"/>
      <c r="E17" s="20"/>
      <c r="F17" s="21"/>
      <c r="G17" s="10"/>
      <c r="H17" s="10"/>
      <c r="I17" s="14"/>
      <c r="J17" s="14"/>
      <c r="K17" s="14"/>
      <c r="L17" s="14"/>
      <c r="M17" s="14"/>
      <c r="N17" s="14"/>
      <c r="Q17" s="16">
        <v>-381</v>
      </c>
      <c r="R17" s="16">
        <v>10</v>
      </c>
      <c r="S17" s="16"/>
      <c r="T17" s="16"/>
      <c r="U17" s="16"/>
      <c r="V17" s="16"/>
      <c r="W17" s="16"/>
      <c r="X17" s="17"/>
      <c r="Y17" s="17"/>
      <c r="Z17" s="17"/>
      <c r="AA17" s="17"/>
      <c r="AB17" s="17"/>
      <c r="AC17" s="16"/>
      <c r="AD17" s="16"/>
      <c r="AE17" s="16"/>
      <c r="AF17" s="18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</row>
    <row r="18" spans="2:84" ht="12.75">
      <c r="B18" s="15">
        <v>-25</v>
      </c>
      <c r="C18" s="15">
        <v>-100</v>
      </c>
      <c r="D18" s="11"/>
      <c r="E18" s="20"/>
      <c r="F18" s="21"/>
      <c r="G18" s="10"/>
      <c r="H18" s="10"/>
      <c r="I18" s="14"/>
      <c r="J18" s="14"/>
      <c r="K18" s="14"/>
      <c r="L18" s="14"/>
      <c r="M18" s="14"/>
      <c r="N18" s="14"/>
      <c r="Q18" s="16">
        <v>-381</v>
      </c>
      <c r="R18" s="16">
        <v>-381</v>
      </c>
      <c r="S18" s="16"/>
      <c r="T18" s="16"/>
      <c r="U18" s="16"/>
      <c r="V18" s="16"/>
      <c r="W18" s="16"/>
      <c r="X18" s="17"/>
      <c r="Y18" s="17"/>
      <c r="Z18" s="17"/>
      <c r="AA18" s="17"/>
      <c r="AB18" s="17"/>
      <c r="AC18" s="16"/>
      <c r="AD18" s="16"/>
      <c r="AE18" s="16"/>
      <c r="AF18" s="18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</row>
    <row r="19" spans="2:84" ht="12.75">
      <c r="B19" s="10">
        <v>-20</v>
      </c>
      <c r="C19" s="10">
        <v>-80</v>
      </c>
      <c r="D19" s="11"/>
      <c r="E19" s="20"/>
      <c r="F19" s="21"/>
      <c r="G19" s="10"/>
      <c r="H19" s="10"/>
      <c r="I19" s="14"/>
      <c r="J19" s="14"/>
      <c r="K19" s="14"/>
      <c r="L19" s="14"/>
      <c r="M19" s="14"/>
      <c r="N19" s="14"/>
      <c r="Q19" s="16"/>
      <c r="R19" s="16"/>
      <c r="S19" s="16"/>
      <c r="T19" s="16"/>
      <c r="U19" s="16"/>
      <c r="V19" s="16"/>
      <c r="W19" s="16"/>
      <c r="X19" s="17"/>
      <c r="Y19" s="17"/>
      <c r="Z19" s="17"/>
      <c r="AA19" s="17"/>
      <c r="AB19" s="17"/>
      <c r="AC19" s="16"/>
      <c r="AD19" s="16"/>
      <c r="AE19" s="16"/>
      <c r="AF19" s="18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</row>
    <row r="20" spans="2:84" ht="12.75">
      <c r="B20" s="15">
        <v>-15</v>
      </c>
      <c r="C20" s="15">
        <v>-60</v>
      </c>
      <c r="D20" s="11"/>
      <c r="E20" s="20"/>
      <c r="F20" s="21"/>
      <c r="G20" s="10"/>
      <c r="H20" s="10"/>
      <c r="I20" s="14"/>
      <c r="J20" s="14"/>
      <c r="K20" s="14"/>
      <c r="L20" s="14"/>
      <c r="M20" s="14"/>
      <c r="N20" s="14"/>
      <c r="Q20" s="16">
        <v>-381</v>
      </c>
      <c r="R20" s="16">
        <v>-381</v>
      </c>
      <c r="S20" s="16"/>
      <c r="T20" s="16"/>
      <c r="U20" s="16"/>
      <c r="V20" s="16"/>
      <c r="W20" s="16"/>
      <c r="X20" s="17"/>
      <c r="Y20" s="17"/>
      <c r="Z20" s="17"/>
      <c r="AA20" s="17"/>
      <c r="AB20" s="17"/>
      <c r="AC20" s="16"/>
      <c r="AD20" s="16"/>
      <c r="AE20" s="16"/>
      <c r="AF20" s="18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</row>
    <row r="21" spans="2:84" ht="12.75">
      <c r="B21" s="10">
        <v>-10</v>
      </c>
      <c r="C21" s="10">
        <v>-40</v>
      </c>
      <c r="D21" s="11"/>
      <c r="E21" s="20"/>
      <c r="F21" s="21"/>
      <c r="G21" s="10"/>
      <c r="H21" s="10"/>
      <c r="I21" s="14"/>
      <c r="J21" s="14"/>
      <c r="K21" s="14"/>
      <c r="L21" s="14"/>
      <c r="M21" s="14"/>
      <c r="N21" s="14"/>
      <c r="Q21" s="16">
        <v>-381</v>
      </c>
      <c r="R21" s="16">
        <v>894.5</v>
      </c>
      <c r="S21" s="16"/>
      <c r="T21" s="16"/>
      <c r="U21" s="16"/>
      <c r="V21" s="16"/>
      <c r="W21" s="16"/>
      <c r="X21" s="17"/>
      <c r="Y21" s="17"/>
      <c r="Z21" s="17"/>
      <c r="AA21" s="17"/>
      <c r="AB21" s="17"/>
      <c r="AC21" s="16"/>
      <c r="AD21" s="16"/>
      <c r="AE21" s="16"/>
      <c r="AF21" s="18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</row>
    <row r="22" spans="2:84" ht="12.75">
      <c r="B22" s="15">
        <v>-5</v>
      </c>
      <c r="C22" s="15">
        <v>-20</v>
      </c>
      <c r="D22" s="11"/>
      <c r="E22" s="20"/>
      <c r="F22" s="21"/>
      <c r="G22" s="10"/>
      <c r="H22" s="10"/>
      <c r="I22" s="14"/>
      <c r="J22" s="14"/>
      <c r="K22" s="14"/>
      <c r="L22" s="14"/>
      <c r="M22" s="14"/>
      <c r="N22" s="14"/>
      <c r="Q22" s="16"/>
      <c r="R22" s="16"/>
      <c r="S22" s="16"/>
      <c r="T22" s="16"/>
      <c r="U22" s="16"/>
      <c r="V22" s="16"/>
      <c r="W22" s="16"/>
      <c r="X22" s="17"/>
      <c r="Y22" s="17"/>
      <c r="Z22" s="17"/>
      <c r="AA22" s="17"/>
      <c r="AB22" s="17"/>
      <c r="AC22" s="16"/>
      <c r="AD22" s="16"/>
      <c r="AE22" s="16"/>
      <c r="AF22" s="18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</row>
    <row r="23" spans="2:84" ht="12.75">
      <c r="B23" s="22">
        <v>0</v>
      </c>
      <c r="C23" s="22">
        <v>0</v>
      </c>
      <c r="D23" s="23">
        <v>-510</v>
      </c>
      <c r="E23" s="24">
        <v>0</v>
      </c>
      <c r="F23" s="22">
        <v>0</v>
      </c>
      <c r="G23" s="22">
        <f>-26+0.455*C23</f>
        <v>-26</v>
      </c>
      <c r="H23" s="22">
        <f aca="true" t="shared" si="0" ref="H23:H28">1178-28.35*B23</f>
        <v>1178</v>
      </c>
      <c r="I23" s="25">
        <v>-50</v>
      </c>
      <c r="J23" s="25">
        <f>-310+12.9*B23</f>
        <v>-310</v>
      </c>
      <c r="K23" s="25">
        <v>-150</v>
      </c>
      <c r="L23" s="25">
        <f>-20-0.15*C23</f>
        <v>-20</v>
      </c>
      <c r="M23" s="25"/>
      <c r="N23" s="25">
        <f>-160-0.05*C23</f>
        <v>-160</v>
      </c>
      <c r="Q23" s="16">
        <v>10</v>
      </c>
      <c r="R23" s="16">
        <v>-381</v>
      </c>
      <c r="S23" s="16"/>
      <c r="T23" s="16"/>
      <c r="U23" s="16"/>
      <c r="V23" s="16"/>
      <c r="W23" s="16"/>
      <c r="X23" s="17"/>
      <c r="Y23" s="17"/>
      <c r="Z23" s="17"/>
      <c r="AA23" s="17"/>
      <c r="AB23" s="17"/>
      <c r="AC23" s="16"/>
      <c r="AD23" s="16"/>
      <c r="AE23" s="16"/>
      <c r="AF23" s="18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</row>
    <row r="24" spans="2:84" ht="12.75">
      <c r="B24" s="15">
        <v>5</v>
      </c>
      <c r="C24" s="15">
        <v>20</v>
      </c>
      <c r="D24" s="11">
        <f>-510+12.9*B24</f>
        <v>-445.5</v>
      </c>
      <c r="E24" s="15">
        <v>-20</v>
      </c>
      <c r="F24" s="10">
        <v>-20</v>
      </c>
      <c r="G24" s="10">
        <f>-26+0.455*C24</f>
        <v>-16.9</v>
      </c>
      <c r="H24" s="10">
        <f t="shared" si="0"/>
        <v>1036.25</v>
      </c>
      <c r="I24" s="25">
        <v>-50</v>
      </c>
      <c r="J24" s="29">
        <f>-310+12.9*B24</f>
        <v>-245.5</v>
      </c>
      <c r="K24" s="25">
        <v>-150</v>
      </c>
      <c r="L24" s="25">
        <f>-20-0.15*C24</f>
        <v>-23</v>
      </c>
      <c r="M24" s="25"/>
      <c r="N24" s="25">
        <f>-160-0.05*C24</f>
        <v>-161</v>
      </c>
      <c r="Q24" s="16">
        <v>10</v>
      </c>
      <c r="R24" s="16">
        <v>894.5</v>
      </c>
      <c r="S24" s="16"/>
      <c r="T24" s="16"/>
      <c r="U24" s="16"/>
      <c r="V24" s="16"/>
      <c r="W24" s="16"/>
      <c r="X24" s="17"/>
      <c r="Y24" s="17"/>
      <c r="Z24" s="17"/>
      <c r="AA24" s="17"/>
      <c r="AB24" s="17"/>
      <c r="AC24" s="16"/>
      <c r="AD24" s="16"/>
      <c r="AE24" s="16"/>
      <c r="AF24" s="18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</row>
    <row r="25" spans="1:84" ht="12.75">
      <c r="A25" s="26"/>
      <c r="B25" s="10">
        <v>10</v>
      </c>
      <c r="C25" s="10">
        <v>40</v>
      </c>
      <c r="D25" s="11">
        <f>-510+12.9*B25</f>
        <v>-381</v>
      </c>
      <c r="E25" s="15">
        <v>-40</v>
      </c>
      <c r="F25" s="10">
        <v>-40</v>
      </c>
      <c r="G25" s="10">
        <f>-26+0.455*C25</f>
        <v>-7.800000000000001</v>
      </c>
      <c r="H25" s="22">
        <f t="shared" si="0"/>
        <v>894.5</v>
      </c>
      <c r="I25" s="25">
        <v>-50</v>
      </c>
      <c r="J25" s="25">
        <f>-310+12.9*B25</f>
        <v>-181</v>
      </c>
      <c r="K25" s="25">
        <v>-150</v>
      </c>
      <c r="L25" s="25">
        <f aca="true" t="shared" si="1" ref="L25:L88">-20-0.15*C25</f>
        <v>-26</v>
      </c>
      <c r="M25" s="25"/>
      <c r="N25" s="25">
        <f aca="true" t="shared" si="2" ref="N25:N88">-160-0.05*C25</f>
        <v>-162</v>
      </c>
      <c r="Q25" s="16"/>
      <c r="R25" s="16"/>
      <c r="S25" s="16"/>
      <c r="T25" s="16"/>
      <c r="U25" s="16"/>
      <c r="V25" s="16"/>
      <c r="W25" s="16"/>
      <c r="X25" s="17"/>
      <c r="Y25" s="17"/>
      <c r="Z25" s="17"/>
      <c r="AA25" s="17"/>
      <c r="AB25" s="17"/>
      <c r="AC25" s="16"/>
      <c r="AD25" s="16"/>
      <c r="AE25" s="16"/>
      <c r="AF25" s="18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</row>
    <row r="26" spans="2:84" ht="12.75">
      <c r="B26" s="15">
        <v>15</v>
      </c>
      <c r="C26" s="15">
        <v>60</v>
      </c>
      <c r="D26" s="11">
        <f>-510+12.9*B26</f>
        <v>-316.5</v>
      </c>
      <c r="E26" s="15">
        <v>-60</v>
      </c>
      <c r="F26" s="10">
        <v>-60</v>
      </c>
      <c r="G26" s="10">
        <f>-26+0.455*C26</f>
        <v>1.3000000000000007</v>
      </c>
      <c r="H26" s="10">
        <f t="shared" si="0"/>
        <v>752.75</v>
      </c>
      <c r="I26" s="25">
        <v>-50</v>
      </c>
      <c r="J26" s="29">
        <f>-310+12.9*B26</f>
        <v>-116.5</v>
      </c>
      <c r="K26" s="25">
        <v>-150</v>
      </c>
      <c r="L26" s="25">
        <f t="shared" si="1"/>
        <v>-29</v>
      </c>
      <c r="M26" s="25"/>
      <c r="N26" s="25">
        <f t="shared" si="2"/>
        <v>-163</v>
      </c>
      <c r="Q26" s="16">
        <v>10</v>
      </c>
      <c r="R26" s="16">
        <v>894.5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8"/>
      <c r="AD26" s="18"/>
      <c r="AE26" s="18"/>
      <c r="AF26" s="18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</row>
    <row r="27" spans="2:84" ht="12.75">
      <c r="B27" s="10">
        <v>20</v>
      </c>
      <c r="C27" s="10">
        <v>80</v>
      </c>
      <c r="D27" s="11">
        <f>-510+12.9*B27</f>
        <v>-252</v>
      </c>
      <c r="E27" s="15">
        <v>-80</v>
      </c>
      <c r="F27" s="10">
        <v>-80</v>
      </c>
      <c r="G27" s="10">
        <v>-53.3</v>
      </c>
      <c r="H27" s="22">
        <f t="shared" si="0"/>
        <v>611</v>
      </c>
      <c r="I27" s="25">
        <v>-50</v>
      </c>
      <c r="J27" s="25">
        <f>-310+12.9*B27</f>
        <v>-52</v>
      </c>
      <c r="K27" s="25">
        <v>-150</v>
      </c>
      <c r="L27" s="25">
        <f t="shared" si="1"/>
        <v>-32</v>
      </c>
      <c r="M27" s="25"/>
      <c r="N27" s="25">
        <f t="shared" si="2"/>
        <v>-164</v>
      </c>
      <c r="Q27" s="16">
        <v>-381</v>
      </c>
      <c r="R27" s="16">
        <v>894.5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8"/>
      <c r="AD27" s="18"/>
      <c r="AE27" s="18"/>
      <c r="AF27" s="18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</row>
    <row r="28" spans="2:84" ht="12.75">
      <c r="B28" s="15">
        <v>25</v>
      </c>
      <c r="C28" s="15">
        <v>100</v>
      </c>
      <c r="D28" s="11">
        <f>-200</f>
        <v>-200</v>
      </c>
      <c r="E28" s="15">
        <v>-100</v>
      </c>
      <c r="F28" s="10">
        <v>-100</v>
      </c>
      <c r="G28" s="10">
        <v>-64.25</v>
      </c>
      <c r="H28" s="22">
        <f t="shared" si="0"/>
        <v>469.25</v>
      </c>
      <c r="I28" s="25">
        <v>-50</v>
      </c>
      <c r="J28" s="29"/>
      <c r="K28" s="25">
        <v>-150</v>
      </c>
      <c r="L28" s="25">
        <f t="shared" si="1"/>
        <v>-35</v>
      </c>
      <c r="M28" s="25"/>
      <c r="N28" s="25">
        <f t="shared" si="2"/>
        <v>-165</v>
      </c>
      <c r="O28" s="16"/>
      <c r="P28" s="16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</row>
    <row r="29" spans="2:84" ht="12.75">
      <c r="B29" s="10">
        <v>30</v>
      </c>
      <c r="C29" s="10">
        <v>120</v>
      </c>
      <c r="D29" s="11">
        <f aca="true" t="shared" si="3" ref="D29:D37">-200</f>
        <v>-200</v>
      </c>
      <c r="E29" s="15">
        <v>-120</v>
      </c>
      <c r="F29" s="10">
        <v>-120</v>
      </c>
      <c r="G29" s="10">
        <v>-75.2</v>
      </c>
      <c r="H29" s="10">
        <v>469.3</v>
      </c>
      <c r="I29" s="25">
        <v>-50</v>
      </c>
      <c r="J29" s="14"/>
      <c r="K29" s="25">
        <v>-150</v>
      </c>
      <c r="L29" s="25">
        <f t="shared" si="1"/>
        <v>-38</v>
      </c>
      <c r="M29" s="25"/>
      <c r="N29" s="25">
        <f t="shared" si="2"/>
        <v>-166</v>
      </c>
      <c r="O29" s="19"/>
      <c r="P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</row>
    <row r="30" spans="2:84" ht="12.75">
      <c r="B30" s="15">
        <v>35</v>
      </c>
      <c r="C30" s="15">
        <v>140</v>
      </c>
      <c r="D30" s="11">
        <f t="shared" si="3"/>
        <v>-200</v>
      </c>
      <c r="E30" s="15">
        <v>-140</v>
      </c>
      <c r="F30" s="10">
        <v>-140</v>
      </c>
      <c r="G30" s="10">
        <v>-86.15</v>
      </c>
      <c r="H30" s="10">
        <v>469.3</v>
      </c>
      <c r="I30" s="25">
        <v>-50</v>
      </c>
      <c r="J30" s="14"/>
      <c r="K30" s="25">
        <v>-150</v>
      </c>
      <c r="L30" s="25">
        <f t="shared" si="1"/>
        <v>-41</v>
      </c>
      <c r="M30" s="25"/>
      <c r="N30" s="25">
        <f t="shared" si="2"/>
        <v>-167</v>
      </c>
      <c r="O30" s="19"/>
      <c r="P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</row>
    <row r="31" spans="2:84" ht="12.75">
      <c r="B31" s="10">
        <v>40</v>
      </c>
      <c r="C31" s="10">
        <v>160</v>
      </c>
      <c r="D31" s="11">
        <f t="shared" si="3"/>
        <v>-200</v>
      </c>
      <c r="E31" s="15">
        <v>-160</v>
      </c>
      <c r="F31" s="10">
        <v>-160</v>
      </c>
      <c r="G31" s="10">
        <v>-97.1</v>
      </c>
      <c r="H31" s="10">
        <v>469.3</v>
      </c>
      <c r="I31" s="25">
        <v>-50</v>
      </c>
      <c r="J31" s="14"/>
      <c r="K31" s="25">
        <v>-150</v>
      </c>
      <c r="L31" s="25">
        <f t="shared" si="1"/>
        <v>-44</v>
      </c>
      <c r="M31" s="25"/>
      <c r="N31" s="25">
        <f t="shared" si="2"/>
        <v>-168</v>
      </c>
      <c r="O31" s="19"/>
      <c r="P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</row>
    <row r="32" spans="2:84" ht="12.75">
      <c r="B32" s="15">
        <v>45</v>
      </c>
      <c r="C32" s="15">
        <v>180</v>
      </c>
      <c r="D32" s="11">
        <f t="shared" si="3"/>
        <v>-200</v>
      </c>
      <c r="E32" s="15">
        <v>-180</v>
      </c>
      <c r="F32" s="10">
        <v>-180</v>
      </c>
      <c r="G32" s="10">
        <v>-108.05</v>
      </c>
      <c r="H32" s="10">
        <v>469.3</v>
      </c>
      <c r="I32" s="25">
        <v>-50</v>
      </c>
      <c r="J32" s="14"/>
      <c r="K32" s="25">
        <v>-150</v>
      </c>
      <c r="L32" s="25">
        <f t="shared" si="1"/>
        <v>-47</v>
      </c>
      <c r="M32" s="25"/>
      <c r="N32" s="25">
        <f t="shared" si="2"/>
        <v>-169</v>
      </c>
      <c r="O32" s="19"/>
      <c r="P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</row>
    <row r="33" spans="2:84" ht="12.75">
      <c r="B33" s="10">
        <v>50</v>
      </c>
      <c r="C33" s="10">
        <v>200</v>
      </c>
      <c r="D33" s="11">
        <f t="shared" si="3"/>
        <v>-200</v>
      </c>
      <c r="E33" s="15">
        <v>-200</v>
      </c>
      <c r="F33" s="10">
        <v>-200</v>
      </c>
      <c r="G33" s="10">
        <v>-119</v>
      </c>
      <c r="H33" s="10">
        <v>469.3</v>
      </c>
      <c r="I33" s="25">
        <v>-50</v>
      </c>
      <c r="J33" s="14"/>
      <c r="K33" s="25">
        <v>-150</v>
      </c>
      <c r="L33" s="25">
        <f t="shared" si="1"/>
        <v>-50</v>
      </c>
      <c r="M33" s="25"/>
      <c r="N33" s="25">
        <f t="shared" si="2"/>
        <v>-170</v>
      </c>
      <c r="O33" s="19"/>
      <c r="P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</row>
    <row r="34" spans="2:84" ht="12.75">
      <c r="B34" s="15">
        <v>55</v>
      </c>
      <c r="C34" s="15">
        <v>220</v>
      </c>
      <c r="D34" s="11">
        <f t="shared" si="3"/>
        <v>-200</v>
      </c>
      <c r="E34" s="15">
        <v>-220</v>
      </c>
      <c r="F34" s="10">
        <v>-220</v>
      </c>
      <c r="G34" s="10">
        <v>-129.95</v>
      </c>
      <c r="H34" s="10">
        <v>469.3</v>
      </c>
      <c r="I34" s="25">
        <v>-50</v>
      </c>
      <c r="J34" s="14"/>
      <c r="K34" s="25">
        <v>-150</v>
      </c>
      <c r="L34" s="25">
        <f t="shared" si="1"/>
        <v>-53</v>
      </c>
      <c r="M34" s="25"/>
      <c r="N34" s="25">
        <f t="shared" si="2"/>
        <v>-171</v>
      </c>
      <c r="O34" s="19"/>
      <c r="P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</row>
    <row r="35" spans="2:84" ht="12.75">
      <c r="B35" s="10">
        <v>60</v>
      </c>
      <c r="C35" s="10">
        <v>240</v>
      </c>
      <c r="D35" s="11">
        <f t="shared" si="3"/>
        <v>-200</v>
      </c>
      <c r="E35" s="15">
        <v>-240</v>
      </c>
      <c r="F35" s="10">
        <v>-240</v>
      </c>
      <c r="G35" s="10">
        <v>-140.9</v>
      </c>
      <c r="H35" s="10">
        <v>469.3</v>
      </c>
      <c r="I35" s="25">
        <v>-50</v>
      </c>
      <c r="J35" s="14"/>
      <c r="K35" s="25">
        <v>-150</v>
      </c>
      <c r="L35" s="25">
        <f t="shared" si="1"/>
        <v>-56</v>
      </c>
      <c r="M35" s="25"/>
      <c r="N35" s="25">
        <f t="shared" si="2"/>
        <v>-172</v>
      </c>
      <c r="O35" s="19"/>
      <c r="P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</row>
    <row r="36" spans="2:84" ht="12.75">
      <c r="B36" s="15">
        <v>65</v>
      </c>
      <c r="C36" s="15">
        <v>260</v>
      </c>
      <c r="D36" s="11">
        <f t="shared" si="3"/>
        <v>-200</v>
      </c>
      <c r="E36" s="15">
        <v>-260</v>
      </c>
      <c r="F36" s="10">
        <v>-260</v>
      </c>
      <c r="G36" s="10">
        <v>-151.85</v>
      </c>
      <c r="H36" s="10">
        <v>469.3</v>
      </c>
      <c r="I36" s="25">
        <v>-50</v>
      </c>
      <c r="J36" s="14"/>
      <c r="K36" s="25">
        <v>-150</v>
      </c>
      <c r="L36" s="25">
        <f t="shared" si="1"/>
        <v>-59</v>
      </c>
      <c r="M36" s="25"/>
      <c r="N36" s="25">
        <f t="shared" si="2"/>
        <v>-173</v>
      </c>
      <c r="O36" s="19"/>
      <c r="P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</row>
    <row r="37" spans="2:84" ht="12.75">
      <c r="B37" s="10">
        <v>70</v>
      </c>
      <c r="C37" s="10">
        <v>280</v>
      </c>
      <c r="D37" s="11">
        <f t="shared" si="3"/>
        <v>-200</v>
      </c>
      <c r="E37" s="15">
        <v>-280</v>
      </c>
      <c r="F37" s="10">
        <v>-280</v>
      </c>
      <c r="G37" s="10">
        <v>-162.8</v>
      </c>
      <c r="H37" s="10">
        <v>469.3</v>
      </c>
      <c r="I37" s="25">
        <v>-50</v>
      </c>
      <c r="J37" s="14"/>
      <c r="K37" s="25">
        <v>-150</v>
      </c>
      <c r="L37" s="25">
        <f t="shared" si="1"/>
        <v>-62</v>
      </c>
      <c r="M37" s="25"/>
      <c r="N37" s="25">
        <f t="shared" si="2"/>
        <v>-174</v>
      </c>
      <c r="O37" s="19"/>
      <c r="P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</row>
    <row r="38" spans="2:84" ht="12.75">
      <c r="B38" s="15">
        <v>75</v>
      </c>
      <c r="C38" s="15">
        <v>300</v>
      </c>
      <c r="D38" s="11">
        <v>-200</v>
      </c>
      <c r="E38" s="15">
        <v>-300</v>
      </c>
      <c r="F38" s="10">
        <v>-300</v>
      </c>
      <c r="G38" s="10">
        <v>-173.75</v>
      </c>
      <c r="H38" s="10">
        <v>469.3</v>
      </c>
      <c r="I38" s="25">
        <v>-50</v>
      </c>
      <c r="J38" s="14"/>
      <c r="K38" s="25">
        <v>-150</v>
      </c>
      <c r="L38" s="25">
        <f t="shared" si="1"/>
        <v>-65</v>
      </c>
      <c r="M38" s="25"/>
      <c r="N38" s="25">
        <f t="shared" si="2"/>
        <v>-175</v>
      </c>
      <c r="O38" s="19"/>
      <c r="P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</row>
    <row r="39" spans="2:84" ht="12.75">
      <c r="B39" s="10">
        <v>80</v>
      </c>
      <c r="C39" s="10">
        <v>320</v>
      </c>
      <c r="D39" s="11">
        <v>-200</v>
      </c>
      <c r="E39" s="15">
        <v>-320</v>
      </c>
      <c r="F39" s="10">
        <v>-320</v>
      </c>
      <c r="G39" s="10">
        <v>-184.7</v>
      </c>
      <c r="H39" s="10">
        <v>469.3</v>
      </c>
      <c r="I39" s="25">
        <v>-50</v>
      </c>
      <c r="J39" s="14"/>
      <c r="K39" s="25">
        <v>-150</v>
      </c>
      <c r="L39" s="25">
        <f t="shared" si="1"/>
        <v>-68</v>
      </c>
      <c r="M39" s="25"/>
      <c r="N39" s="25">
        <f t="shared" si="2"/>
        <v>-176</v>
      </c>
      <c r="O39" s="19"/>
      <c r="P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</row>
    <row r="40" spans="2:84" ht="12.75">
      <c r="B40" s="15">
        <v>85</v>
      </c>
      <c r="C40" s="15">
        <v>340</v>
      </c>
      <c r="D40" s="11">
        <v>-200</v>
      </c>
      <c r="E40" s="15">
        <v>-340</v>
      </c>
      <c r="F40" s="10">
        <v>-340</v>
      </c>
      <c r="G40" s="10">
        <v>-195.65</v>
      </c>
      <c r="H40" s="10">
        <v>469.3</v>
      </c>
      <c r="I40" s="25">
        <v>-50</v>
      </c>
      <c r="J40" s="14"/>
      <c r="K40" s="25">
        <v>-150</v>
      </c>
      <c r="L40" s="25">
        <f t="shared" si="1"/>
        <v>-71</v>
      </c>
      <c r="M40" s="25"/>
      <c r="N40" s="25">
        <f t="shared" si="2"/>
        <v>-177</v>
      </c>
      <c r="O40" s="19"/>
      <c r="P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</row>
    <row r="41" spans="2:84" ht="12.75">
      <c r="B41" s="10">
        <v>90</v>
      </c>
      <c r="C41" s="10">
        <v>360</v>
      </c>
      <c r="D41" s="11">
        <v>-200</v>
      </c>
      <c r="E41" s="15">
        <v>-360</v>
      </c>
      <c r="F41" s="10">
        <v>-360</v>
      </c>
      <c r="G41" s="10">
        <v>-206.6</v>
      </c>
      <c r="H41" s="10">
        <v>469.3</v>
      </c>
      <c r="I41" s="25">
        <v>-50</v>
      </c>
      <c r="J41" s="14"/>
      <c r="K41" s="25">
        <v>-150</v>
      </c>
      <c r="L41" s="25">
        <f t="shared" si="1"/>
        <v>-74</v>
      </c>
      <c r="M41" s="25"/>
      <c r="N41" s="25">
        <f t="shared" si="2"/>
        <v>-178</v>
      </c>
      <c r="O41" s="19"/>
      <c r="P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</row>
    <row r="42" spans="2:84" ht="12.75">
      <c r="B42" s="15">
        <v>95</v>
      </c>
      <c r="C42" s="15">
        <v>380</v>
      </c>
      <c r="D42" s="11">
        <v>-200</v>
      </c>
      <c r="E42" s="15">
        <v>-380</v>
      </c>
      <c r="F42" s="10">
        <v>-380</v>
      </c>
      <c r="G42" s="10">
        <v>-217.55</v>
      </c>
      <c r="H42" s="10">
        <v>469.3</v>
      </c>
      <c r="I42" s="25">
        <v>-50</v>
      </c>
      <c r="J42" s="14"/>
      <c r="K42" s="25">
        <v>-150</v>
      </c>
      <c r="L42" s="25">
        <f t="shared" si="1"/>
        <v>-77</v>
      </c>
      <c r="M42" s="25"/>
      <c r="N42" s="25">
        <f t="shared" si="2"/>
        <v>-179</v>
      </c>
      <c r="O42" s="19"/>
      <c r="P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</row>
    <row r="43" spans="2:84" ht="12.75">
      <c r="B43" s="10">
        <v>100</v>
      </c>
      <c r="C43" s="10">
        <v>400</v>
      </c>
      <c r="D43" s="11">
        <v>-200</v>
      </c>
      <c r="E43" s="15">
        <v>-400</v>
      </c>
      <c r="F43" s="10">
        <v>-400</v>
      </c>
      <c r="G43" s="10">
        <v>-228.5</v>
      </c>
      <c r="H43" s="10">
        <v>469.3</v>
      </c>
      <c r="I43" s="25">
        <v>-50</v>
      </c>
      <c r="J43" s="14"/>
      <c r="K43" s="25">
        <v>-150</v>
      </c>
      <c r="L43" s="25">
        <f t="shared" si="1"/>
        <v>-80</v>
      </c>
      <c r="M43" s="25"/>
      <c r="N43" s="25">
        <f t="shared" si="2"/>
        <v>-180</v>
      </c>
      <c r="O43" s="19"/>
      <c r="P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</row>
    <row r="44" spans="3:84" ht="12.75">
      <c r="C44" s="15">
        <v>420</v>
      </c>
      <c r="F44" s="27"/>
      <c r="G44" s="10">
        <v>-239.45</v>
      </c>
      <c r="H44" s="27"/>
      <c r="I44" s="27"/>
      <c r="J44" s="27"/>
      <c r="K44" s="27"/>
      <c r="L44" s="25">
        <f t="shared" si="1"/>
        <v>-83</v>
      </c>
      <c r="M44" s="25"/>
      <c r="N44" s="25">
        <f t="shared" si="2"/>
        <v>-181</v>
      </c>
      <c r="O44" s="19"/>
      <c r="P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</row>
    <row r="45" spans="3:84" ht="12.75">
      <c r="C45" s="10">
        <v>440</v>
      </c>
      <c r="F45" s="27"/>
      <c r="G45" s="10">
        <v>-250.4</v>
      </c>
      <c r="H45" s="27"/>
      <c r="I45" s="27"/>
      <c r="J45" s="27"/>
      <c r="K45" s="27"/>
      <c r="L45" s="25">
        <f t="shared" si="1"/>
        <v>-86</v>
      </c>
      <c r="M45" s="25"/>
      <c r="N45" s="25">
        <f t="shared" si="2"/>
        <v>-182</v>
      </c>
      <c r="O45" s="19"/>
      <c r="P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</row>
    <row r="46" spans="3:84" ht="12.75">
      <c r="C46" s="15">
        <v>460</v>
      </c>
      <c r="F46" s="27"/>
      <c r="G46" s="10">
        <v>-261.35</v>
      </c>
      <c r="H46" s="27"/>
      <c r="I46" s="27"/>
      <c r="J46" s="27"/>
      <c r="K46" s="27"/>
      <c r="L46" s="25">
        <f t="shared" si="1"/>
        <v>-89</v>
      </c>
      <c r="M46" s="25"/>
      <c r="N46" s="25">
        <f t="shared" si="2"/>
        <v>-183</v>
      </c>
      <c r="O46" s="19"/>
      <c r="P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</row>
    <row r="47" spans="3:84" ht="12.75">
      <c r="C47" s="10">
        <v>480</v>
      </c>
      <c r="F47" s="27"/>
      <c r="G47" s="10">
        <v>-272.3</v>
      </c>
      <c r="H47" s="27"/>
      <c r="I47" s="27"/>
      <c r="J47" s="27"/>
      <c r="K47" s="27"/>
      <c r="L47" s="25">
        <f t="shared" si="1"/>
        <v>-92</v>
      </c>
      <c r="M47" s="25"/>
      <c r="N47" s="25">
        <f t="shared" si="2"/>
        <v>-184</v>
      </c>
      <c r="O47" s="19"/>
      <c r="P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</row>
    <row r="48" spans="3:84" ht="12.75">
      <c r="C48" s="15">
        <v>500</v>
      </c>
      <c r="F48" s="27"/>
      <c r="G48" s="10">
        <v>-283.25</v>
      </c>
      <c r="H48" s="27"/>
      <c r="I48" s="27"/>
      <c r="J48" s="27"/>
      <c r="K48" s="27"/>
      <c r="L48" s="25">
        <f t="shared" si="1"/>
        <v>-95</v>
      </c>
      <c r="M48" s="25"/>
      <c r="N48" s="25">
        <f t="shared" si="2"/>
        <v>-185</v>
      </c>
      <c r="O48" s="19"/>
      <c r="P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</row>
    <row r="49" spans="3:84" ht="12.75">
      <c r="C49" s="10">
        <v>520</v>
      </c>
      <c r="F49" s="27"/>
      <c r="G49" s="10">
        <v>-294.2</v>
      </c>
      <c r="H49" s="27"/>
      <c r="I49" s="27"/>
      <c r="J49" s="27"/>
      <c r="K49" s="27"/>
      <c r="L49" s="25">
        <f t="shared" si="1"/>
        <v>-98</v>
      </c>
      <c r="M49" s="25"/>
      <c r="N49" s="25">
        <f t="shared" si="2"/>
        <v>-186</v>
      </c>
      <c r="O49" s="19"/>
      <c r="P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</row>
    <row r="50" spans="3:84" ht="12.75">
      <c r="C50" s="15">
        <v>540</v>
      </c>
      <c r="F50" s="27"/>
      <c r="G50" s="10">
        <v>-305.15</v>
      </c>
      <c r="H50" s="27"/>
      <c r="I50" s="27"/>
      <c r="J50" s="27"/>
      <c r="K50" s="27"/>
      <c r="L50" s="25">
        <f t="shared" si="1"/>
        <v>-101</v>
      </c>
      <c r="M50" s="25"/>
      <c r="N50" s="25">
        <f t="shared" si="2"/>
        <v>-187</v>
      </c>
      <c r="O50" s="19"/>
      <c r="P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</row>
    <row r="51" spans="3:84" ht="12.75">
      <c r="C51" s="10">
        <v>560</v>
      </c>
      <c r="F51" s="27"/>
      <c r="G51" s="10">
        <v>-316.1</v>
      </c>
      <c r="H51" s="27"/>
      <c r="I51" s="27"/>
      <c r="J51" s="27"/>
      <c r="K51" s="27"/>
      <c r="L51" s="25">
        <f t="shared" si="1"/>
        <v>-104</v>
      </c>
      <c r="M51" s="25"/>
      <c r="N51" s="25">
        <f t="shared" si="2"/>
        <v>-188</v>
      </c>
      <c r="O51" s="19"/>
      <c r="P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</row>
    <row r="52" spans="3:84" ht="12.75">
      <c r="C52" s="15">
        <v>580</v>
      </c>
      <c r="F52" s="27"/>
      <c r="G52" s="10">
        <v>-327.05</v>
      </c>
      <c r="H52" s="27"/>
      <c r="I52" s="27"/>
      <c r="J52" s="27"/>
      <c r="K52" s="27"/>
      <c r="L52" s="25">
        <f t="shared" si="1"/>
        <v>-107</v>
      </c>
      <c r="M52" s="25">
        <f aca="true" t="shared" si="4" ref="M52:M91">200-0.3*(C52-L52)</f>
        <v>-6.099999999999994</v>
      </c>
      <c r="N52" s="25">
        <f t="shared" si="2"/>
        <v>-189</v>
      </c>
      <c r="O52" s="19"/>
      <c r="P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</row>
    <row r="53" spans="3:84" ht="12.75">
      <c r="C53" s="15">
        <v>600</v>
      </c>
      <c r="F53" s="27"/>
      <c r="G53" s="10">
        <v>-338</v>
      </c>
      <c r="H53" s="27"/>
      <c r="I53" s="27"/>
      <c r="J53" s="27"/>
      <c r="K53" s="27"/>
      <c r="L53" s="25">
        <f t="shared" si="1"/>
        <v>-110</v>
      </c>
      <c r="M53" s="25">
        <f>200-0.3*(C53-L53)</f>
        <v>-13</v>
      </c>
      <c r="N53" s="25">
        <f t="shared" si="2"/>
        <v>-190</v>
      </c>
      <c r="O53" s="19"/>
      <c r="P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</row>
    <row r="54" spans="3:84" ht="12.75">
      <c r="C54" s="10">
        <v>620</v>
      </c>
      <c r="F54" s="27"/>
      <c r="G54" s="10">
        <v>-348.95</v>
      </c>
      <c r="H54" s="27"/>
      <c r="I54" s="27"/>
      <c r="J54" s="27"/>
      <c r="K54" s="27"/>
      <c r="L54" s="25">
        <f t="shared" si="1"/>
        <v>-113</v>
      </c>
      <c r="M54" s="25">
        <f t="shared" si="4"/>
        <v>-19.900000000000006</v>
      </c>
      <c r="N54" s="25">
        <f t="shared" si="2"/>
        <v>-191</v>
      </c>
      <c r="O54" s="19"/>
      <c r="P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</row>
    <row r="55" spans="3:84" ht="12.75">
      <c r="C55" s="15">
        <v>640</v>
      </c>
      <c r="F55" s="27"/>
      <c r="G55" s="10">
        <v>-359.9</v>
      </c>
      <c r="H55" s="27"/>
      <c r="I55" s="27"/>
      <c r="J55" s="27"/>
      <c r="K55" s="27"/>
      <c r="L55" s="25">
        <f t="shared" si="1"/>
        <v>-116</v>
      </c>
      <c r="M55" s="25">
        <f t="shared" si="4"/>
        <v>-26.799999999999983</v>
      </c>
      <c r="N55" s="25">
        <f t="shared" si="2"/>
        <v>-192</v>
      </c>
      <c r="O55" s="19"/>
      <c r="P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</row>
    <row r="56" spans="3:84" ht="12.75">
      <c r="C56" s="15">
        <v>660</v>
      </c>
      <c r="G56" s="10">
        <v>-370.85</v>
      </c>
      <c r="H56" s="19"/>
      <c r="I56" s="19"/>
      <c r="J56" s="19"/>
      <c r="K56" s="19"/>
      <c r="L56" s="25">
        <f t="shared" si="1"/>
        <v>-119</v>
      </c>
      <c r="M56" s="25">
        <f t="shared" si="4"/>
        <v>-33.69999999999999</v>
      </c>
      <c r="N56" s="25">
        <f t="shared" si="2"/>
        <v>-193</v>
      </c>
      <c r="O56" s="19"/>
      <c r="P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</row>
    <row r="57" spans="3:84" ht="12.75">
      <c r="C57" s="10">
        <v>680</v>
      </c>
      <c r="G57" s="10">
        <v>-381.8</v>
      </c>
      <c r="H57" s="19"/>
      <c r="I57" s="19"/>
      <c r="J57" s="19"/>
      <c r="K57" s="19"/>
      <c r="L57" s="25">
        <f t="shared" si="1"/>
        <v>-122</v>
      </c>
      <c r="M57" s="25">
        <f>200-0.3*(C57-L57)</f>
        <v>-40.599999999999994</v>
      </c>
      <c r="N57" s="25">
        <f t="shared" si="2"/>
        <v>-194</v>
      </c>
      <c r="O57" s="19"/>
      <c r="P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</row>
    <row r="58" spans="3:84" ht="12.75">
      <c r="C58" s="15">
        <v>700</v>
      </c>
      <c r="G58" s="10">
        <v>-392.75</v>
      </c>
      <c r="H58" s="19"/>
      <c r="I58" s="19"/>
      <c r="J58" s="19"/>
      <c r="K58" s="19"/>
      <c r="L58" s="25">
        <f t="shared" si="1"/>
        <v>-125</v>
      </c>
      <c r="M58" s="25">
        <f t="shared" si="4"/>
        <v>-47.5</v>
      </c>
      <c r="N58" s="25">
        <f t="shared" si="2"/>
        <v>-195</v>
      </c>
      <c r="O58" s="19"/>
      <c r="P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</row>
    <row r="59" spans="3:84" ht="12.75">
      <c r="C59" s="15">
        <v>720</v>
      </c>
      <c r="G59" s="10">
        <v>-403.7</v>
      </c>
      <c r="H59" s="19"/>
      <c r="I59" s="19"/>
      <c r="J59" s="19"/>
      <c r="K59" s="19"/>
      <c r="L59" s="25">
        <f t="shared" si="1"/>
        <v>-128</v>
      </c>
      <c r="M59" s="25">
        <f t="shared" si="4"/>
        <v>-54.39999999999998</v>
      </c>
      <c r="N59" s="25">
        <f t="shared" si="2"/>
        <v>-196</v>
      </c>
      <c r="O59" s="19"/>
      <c r="P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</row>
    <row r="60" spans="3:84" ht="12.75">
      <c r="C60" s="10">
        <v>740</v>
      </c>
      <c r="G60" s="10">
        <v>-414.65</v>
      </c>
      <c r="H60" s="19"/>
      <c r="I60" s="19"/>
      <c r="J60" s="19"/>
      <c r="K60" s="19"/>
      <c r="L60" s="25">
        <f t="shared" si="1"/>
        <v>-131</v>
      </c>
      <c r="M60" s="25">
        <f t="shared" si="4"/>
        <v>-61.30000000000001</v>
      </c>
      <c r="N60" s="25">
        <f t="shared" si="2"/>
        <v>-197</v>
      </c>
      <c r="O60" s="19"/>
      <c r="P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</row>
    <row r="61" spans="3:84" ht="12.75">
      <c r="C61" s="15">
        <v>760</v>
      </c>
      <c r="G61" s="10">
        <v>-425.600000000001</v>
      </c>
      <c r="H61" s="19"/>
      <c r="I61" s="19"/>
      <c r="J61" s="19"/>
      <c r="K61" s="19"/>
      <c r="L61" s="25">
        <f t="shared" si="1"/>
        <v>-134</v>
      </c>
      <c r="M61" s="25">
        <f t="shared" si="4"/>
        <v>-68.19999999999999</v>
      </c>
      <c r="N61" s="25">
        <f t="shared" si="2"/>
        <v>-198</v>
      </c>
      <c r="O61" s="19"/>
      <c r="P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</row>
    <row r="62" spans="3:84" ht="12.75">
      <c r="C62" s="15">
        <v>780</v>
      </c>
      <c r="G62" s="10">
        <v>-436.550000000001</v>
      </c>
      <c r="H62" s="19"/>
      <c r="I62" s="19"/>
      <c r="J62" s="19"/>
      <c r="K62" s="19"/>
      <c r="L62" s="25">
        <f t="shared" si="1"/>
        <v>-137</v>
      </c>
      <c r="M62" s="25">
        <f t="shared" si="4"/>
        <v>-75.09999999999997</v>
      </c>
      <c r="N62" s="25">
        <f t="shared" si="2"/>
        <v>-199</v>
      </c>
      <c r="O62" s="19"/>
      <c r="P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</row>
    <row r="63" spans="3:84" ht="12.75">
      <c r="C63" s="10">
        <v>800</v>
      </c>
      <c r="G63" s="10">
        <v>-447.500000000001</v>
      </c>
      <c r="L63" s="25">
        <f t="shared" si="1"/>
        <v>-140</v>
      </c>
      <c r="M63" s="25">
        <f t="shared" si="4"/>
        <v>-82</v>
      </c>
      <c r="N63" s="25">
        <f t="shared" si="2"/>
        <v>-200</v>
      </c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</row>
    <row r="64" spans="3:84" ht="12.75">
      <c r="C64" s="15">
        <v>820</v>
      </c>
      <c r="G64" s="10">
        <v>-458.450000000001</v>
      </c>
      <c r="L64" s="25">
        <f t="shared" si="1"/>
        <v>-143</v>
      </c>
      <c r="M64" s="25">
        <f t="shared" si="4"/>
        <v>-88.89999999999998</v>
      </c>
      <c r="N64" s="25">
        <f t="shared" si="2"/>
        <v>-201</v>
      </c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</row>
    <row r="65" spans="3:84" ht="12.75">
      <c r="C65" s="10">
        <v>840</v>
      </c>
      <c r="G65" s="10">
        <v>-469.400000000001</v>
      </c>
      <c r="L65" s="25">
        <f t="shared" si="1"/>
        <v>-146</v>
      </c>
      <c r="M65" s="25">
        <f t="shared" si="4"/>
        <v>-95.80000000000001</v>
      </c>
      <c r="N65" s="25">
        <f t="shared" si="2"/>
        <v>-202</v>
      </c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</row>
    <row r="66" spans="3:84" ht="12.75">
      <c r="C66" s="15">
        <v>860</v>
      </c>
      <c r="G66" s="10">
        <v>-480.350000000001</v>
      </c>
      <c r="I66" s="19"/>
      <c r="J66" s="19"/>
      <c r="K66" s="19"/>
      <c r="L66" s="25">
        <f t="shared" si="1"/>
        <v>-149</v>
      </c>
      <c r="M66" s="25">
        <f t="shared" si="4"/>
        <v>-102.69999999999999</v>
      </c>
      <c r="N66" s="25">
        <f t="shared" si="2"/>
        <v>-203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</row>
    <row r="67" spans="3:84" ht="12.75">
      <c r="C67" s="10">
        <v>880</v>
      </c>
      <c r="G67" s="10">
        <v>-491.300000000001</v>
      </c>
      <c r="I67" s="19"/>
      <c r="J67" s="19"/>
      <c r="K67" s="19"/>
      <c r="L67" s="25">
        <f t="shared" si="1"/>
        <v>-152</v>
      </c>
      <c r="M67" s="25">
        <f t="shared" si="4"/>
        <v>-109.59999999999997</v>
      </c>
      <c r="N67" s="25">
        <f t="shared" si="2"/>
        <v>-204</v>
      </c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</row>
    <row r="68" spans="3:84" ht="12.75">
      <c r="C68" s="15">
        <v>900</v>
      </c>
      <c r="G68" s="10">
        <v>-502.250000000001</v>
      </c>
      <c r="I68" s="19"/>
      <c r="J68" s="19"/>
      <c r="K68" s="19"/>
      <c r="L68" s="25">
        <f t="shared" si="1"/>
        <v>-155</v>
      </c>
      <c r="M68" s="25">
        <f t="shared" si="4"/>
        <v>-116.5</v>
      </c>
      <c r="N68" s="25">
        <f t="shared" si="2"/>
        <v>-205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</row>
    <row r="69" spans="3:84" ht="12.75">
      <c r="C69" s="10">
        <v>920</v>
      </c>
      <c r="G69" s="10">
        <v>-513.200000000001</v>
      </c>
      <c r="I69" s="19"/>
      <c r="J69" s="19"/>
      <c r="K69" s="19"/>
      <c r="L69" s="25">
        <f t="shared" si="1"/>
        <v>-158</v>
      </c>
      <c r="M69" s="25">
        <f t="shared" si="4"/>
        <v>-123.39999999999998</v>
      </c>
      <c r="N69" s="25">
        <f t="shared" si="2"/>
        <v>-206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</row>
    <row r="70" spans="3:84" ht="12.75">
      <c r="C70" s="15">
        <v>940</v>
      </c>
      <c r="G70" s="10">
        <v>-524.150000000001</v>
      </c>
      <c r="I70" s="19"/>
      <c r="J70" s="19"/>
      <c r="K70" s="19"/>
      <c r="L70" s="25">
        <f t="shared" si="1"/>
        <v>-161</v>
      </c>
      <c r="M70" s="25">
        <f t="shared" si="4"/>
        <v>-130.3</v>
      </c>
      <c r="N70" s="25">
        <f t="shared" si="2"/>
        <v>-207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</row>
    <row r="71" spans="3:84" ht="12.75">
      <c r="C71" s="10">
        <v>960</v>
      </c>
      <c r="G71" s="10">
        <v>-535.100000000001</v>
      </c>
      <c r="I71" s="19"/>
      <c r="J71" s="19"/>
      <c r="K71" s="19"/>
      <c r="L71" s="25">
        <f t="shared" si="1"/>
        <v>-164</v>
      </c>
      <c r="M71" s="25">
        <f t="shared" si="4"/>
        <v>-137.2</v>
      </c>
      <c r="N71" s="25">
        <f t="shared" si="2"/>
        <v>-208</v>
      </c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</row>
    <row r="72" spans="3:84" ht="12.75">
      <c r="C72" s="15">
        <v>980</v>
      </c>
      <c r="G72" s="10">
        <v>-546.050000000001</v>
      </c>
      <c r="I72" s="19"/>
      <c r="J72" s="19"/>
      <c r="K72" s="19"/>
      <c r="L72" s="25">
        <f t="shared" si="1"/>
        <v>-167</v>
      </c>
      <c r="M72" s="25">
        <f t="shared" si="4"/>
        <v>-144.09999999999997</v>
      </c>
      <c r="N72" s="25">
        <f t="shared" si="2"/>
        <v>-209</v>
      </c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</row>
    <row r="73" spans="3:84" ht="12.75">
      <c r="C73" s="10">
        <v>1000</v>
      </c>
      <c r="G73" s="10">
        <v>-557.000000000001</v>
      </c>
      <c r="I73" s="19"/>
      <c r="J73" s="19"/>
      <c r="K73" s="19"/>
      <c r="L73" s="25">
        <f t="shared" si="1"/>
        <v>-170</v>
      </c>
      <c r="M73" s="25">
        <f t="shared" si="4"/>
        <v>-151</v>
      </c>
      <c r="N73" s="25">
        <f t="shared" si="2"/>
        <v>-210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</row>
    <row r="74" spans="3:84" ht="12.75">
      <c r="C74" s="15">
        <v>1020</v>
      </c>
      <c r="G74" s="10">
        <v>-567.950000000001</v>
      </c>
      <c r="I74" s="19"/>
      <c r="J74" s="19"/>
      <c r="K74" s="19"/>
      <c r="L74" s="25">
        <f t="shared" si="1"/>
        <v>-173</v>
      </c>
      <c r="M74" s="25">
        <f t="shared" si="4"/>
        <v>-157.89999999999998</v>
      </c>
      <c r="N74" s="25">
        <f t="shared" si="2"/>
        <v>-211</v>
      </c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</row>
    <row r="75" spans="3:84" ht="12.75">
      <c r="C75" s="10">
        <v>1040</v>
      </c>
      <c r="G75" s="10">
        <v>-578.900000000001</v>
      </c>
      <c r="I75" s="19"/>
      <c r="J75" s="19"/>
      <c r="K75" s="19"/>
      <c r="L75" s="25">
        <f t="shared" si="1"/>
        <v>-176</v>
      </c>
      <c r="M75" s="25">
        <f t="shared" si="4"/>
        <v>-164.8</v>
      </c>
      <c r="N75" s="25">
        <f t="shared" si="2"/>
        <v>-212</v>
      </c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</row>
    <row r="76" spans="3:84" ht="12.75">
      <c r="C76" s="15">
        <v>1060</v>
      </c>
      <c r="G76" s="10">
        <v>-589.850000000001</v>
      </c>
      <c r="I76" s="19"/>
      <c r="J76" s="19"/>
      <c r="K76" s="19"/>
      <c r="L76" s="25">
        <f t="shared" si="1"/>
        <v>-179</v>
      </c>
      <c r="M76" s="25">
        <f t="shared" si="4"/>
        <v>-171.7</v>
      </c>
      <c r="N76" s="25">
        <f t="shared" si="2"/>
        <v>-213</v>
      </c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</row>
    <row r="77" spans="3:84" ht="12.75">
      <c r="C77" s="10">
        <v>1080</v>
      </c>
      <c r="G77" s="10">
        <v>-600.800000000001</v>
      </c>
      <c r="I77" s="19"/>
      <c r="J77" s="19"/>
      <c r="K77" s="19"/>
      <c r="L77" s="25">
        <f t="shared" si="1"/>
        <v>-182</v>
      </c>
      <c r="M77" s="25">
        <f t="shared" si="4"/>
        <v>-178.59999999999997</v>
      </c>
      <c r="N77" s="25">
        <f t="shared" si="2"/>
        <v>-214</v>
      </c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</row>
    <row r="78" spans="3:84" ht="12.75">
      <c r="C78" s="15">
        <v>1100</v>
      </c>
      <c r="G78" s="10">
        <v>-611.750000000001</v>
      </c>
      <c r="I78" s="19"/>
      <c r="J78" s="19"/>
      <c r="K78" s="19"/>
      <c r="L78" s="25">
        <f t="shared" si="1"/>
        <v>-185</v>
      </c>
      <c r="M78" s="25">
        <f t="shared" si="4"/>
        <v>-185.5</v>
      </c>
      <c r="N78" s="25">
        <f t="shared" si="2"/>
        <v>-215</v>
      </c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</row>
    <row r="79" spans="3:84" ht="12.75">
      <c r="C79" s="10">
        <v>1120</v>
      </c>
      <c r="G79" s="10">
        <v>-622.700000000001</v>
      </c>
      <c r="I79" s="19"/>
      <c r="J79" s="19"/>
      <c r="K79" s="19"/>
      <c r="L79" s="25">
        <f t="shared" si="1"/>
        <v>-188</v>
      </c>
      <c r="M79" s="25">
        <f t="shared" si="4"/>
        <v>-192.39999999999998</v>
      </c>
      <c r="N79" s="25">
        <f t="shared" si="2"/>
        <v>-216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</row>
    <row r="80" spans="3:84" ht="12.75">
      <c r="C80" s="15">
        <v>1140</v>
      </c>
      <c r="G80" s="10">
        <v>-633.650000000001</v>
      </c>
      <c r="I80" s="19"/>
      <c r="J80" s="19"/>
      <c r="K80" s="19"/>
      <c r="L80" s="25">
        <f t="shared" si="1"/>
        <v>-191</v>
      </c>
      <c r="M80" s="25">
        <f t="shared" si="4"/>
        <v>-199.3</v>
      </c>
      <c r="N80" s="25">
        <f t="shared" si="2"/>
        <v>-217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</row>
    <row r="81" spans="3:84" ht="12.75">
      <c r="C81" s="10">
        <v>1160</v>
      </c>
      <c r="G81" s="10">
        <v>-644.600000000001</v>
      </c>
      <c r="I81" s="19"/>
      <c r="J81" s="19"/>
      <c r="K81" s="19"/>
      <c r="L81" s="25">
        <f t="shared" si="1"/>
        <v>-194</v>
      </c>
      <c r="M81" s="25">
        <f t="shared" si="4"/>
        <v>-206.2</v>
      </c>
      <c r="N81" s="25">
        <f t="shared" si="2"/>
        <v>-218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</row>
    <row r="82" spans="3:84" ht="12.75">
      <c r="C82" s="15">
        <v>1180</v>
      </c>
      <c r="G82" s="10">
        <v>-655.550000000001</v>
      </c>
      <c r="I82" s="19"/>
      <c r="J82" s="19"/>
      <c r="K82" s="19"/>
      <c r="L82" s="25">
        <f t="shared" si="1"/>
        <v>-197</v>
      </c>
      <c r="M82" s="25">
        <f t="shared" si="4"/>
        <v>-213.09999999999997</v>
      </c>
      <c r="N82" s="25">
        <f t="shared" si="2"/>
        <v>-219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</row>
    <row r="83" spans="3:84" ht="12.75">
      <c r="C83" s="10">
        <v>1200</v>
      </c>
      <c r="G83" s="10">
        <v>-666.500000000001</v>
      </c>
      <c r="I83" s="19"/>
      <c r="J83" s="19"/>
      <c r="K83" s="19"/>
      <c r="L83" s="25">
        <f t="shared" si="1"/>
        <v>-200</v>
      </c>
      <c r="M83" s="25">
        <f t="shared" si="4"/>
        <v>-220</v>
      </c>
      <c r="N83" s="25">
        <f t="shared" si="2"/>
        <v>-220</v>
      </c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</row>
    <row r="84" spans="3:84" ht="12.75">
      <c r="C84" s="15">
        <v>1220</v>
      </c>
      <c r="G84" s="10">
        <v>-677.450000000001</v>
      </c>
      <c r="I84" s="19"/>
      <c r="J84" s="19"/>
      <c r="K84" s="19"/>
      <c r="L84" s="25">
        <f t="shared" si="1"/>
        <v>-203</v>
      </c>
      <c r="M84" s="25">
        <f t="shared" si="4"/>
        <v>-226.89999999999998</v>
      </c>
      <c r="N84" s="25">
        <f t="shared" si="2"/>
        <v>-221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</row>
    <row r="85" spans="3:84" ht="12.75">
      <c r="C85" s="10">
        <v>1240</v>
      </c>
      <c r="G85" s="10">
        <v>-688.400000000001</v>
      </c>
      <c r="I85" s="19"/>
      <c r="J85" s="19"/>
      <c r="K85" s="19"/>
      <c r="L85" s="25">
        <f t="shared" si="1"/>
        <v>-206</v>
      </c>
      <c r="M85" s="25">
        <f t="shared" si="4"/>
        <v>-233.8</v>
      </c>
      <c r="N85" s="25">
        <f t="shared" si="2"/>
        <v>-222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</row>
    <row r="86" spans="3:84" ht="12.75">
      <c r="C86" s="15">
        <v>1260</v>
      </c>
      <c r="G86" s="10">
        <v>-699.350000000001</v>
      </c>
      <c r="I86" s="19"/>
      <c r="J86" s="19"/>
      <c r="K86" s="19"/>
      <c r="L86" s="25">
        <f t="shared" si="1"/>
        <v>-209</v>
      </c>
      <c r="M86" s="25">
        <f t="shared" si="4"/>
        <v>-240.7</v>
      </c>
      <c r="N86" s="25">
        <f t="shared" si="2"/>
        <v>-223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</row>
    <row r="87" spans="3:84" ht="12.75">
      <c r="C87" s="10">
        <v>1280</v>
      </c>
      <c r="G87" s="10">
        <v>-710.300000000001</v>
      </c>
      <c r="I87" s="19"/>
      <c r="J87" s="19"/>
      <c r="K87" s="19"/>
      <c r="L87" s="25">
        <f t="shared" si="1"/>
        <v>-212</v>
      </c>
      <c r="M87" s="25">
        <f t="shared" si="4"/>
        <v>-247.59999999999997</v>
      </c>
      <c r="N87" s="25">
        <f t="shared" si="2"/>
        <v>-224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</row>
    <row r="88" spans="3:84" ht="12.75">
      <c r="C88" s="15">
        <v>1300</v>
      </c>
      <c r="G88" s="10">
        <v>-721.250000000001</v>
      </c>
      <c r="I88" s="19"/>
      <c r="J88" s="19"/>
      <c r="K88" s="19"/>
      <c r="L88" s="25">
        <f t="shared" si="1"/>
        <v>-215</v>
      </c>
      <c r="M88" s="25">
        <f t="shared" si="4"/>
        <v>-254.5</v>
      </c>
      <c r="N88" s="25">
        <f t="shared" si="2"/>
        <v>-225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</row>
    <row r="89" spans="3:84" ht="12.75">
      <c r="C89" s="10">
        <v>1320</v>
      </c>
      <c r="G89" s="10">
        <v>-732.200000000001</v>
      </c>
      <c r="I89" s="19"/>
      <c r="J89" s="19"/>
      <c r="K89" s="19"/>
      <c r="L89" s="25">
        <f>-20-0.15*C89</f>
        <v>-218</v>
      </c>
      <c r="M89" s="25">
        <f t="shared" si="4"/>
        <v>-261.4</v>
      </c>
      <c r="N89" s="25">
        <f>-160-0.05*C89</f>
        <v>-226</v>
      </c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</row>
    <row r="90" spans="3:84" ht="12.75">
      <c r="C90" s="15">
        <v>1340</v>
      </c>
      <c r="G90" s="10">
        <v>-743.150000000001</v>
      </c>
      <c r="I90" s="19"/>
      <c r="J90" s="19"/>
      <c r="K90" s="19"/>
      <c r="L90" s="25">
        <f>-20-0.15*C90</f>
        <v>-221</v>
      </c>
      <c r="M90" s="25">
        <f t="shared" si="4"/>
        <v>-268.29999999999995</v>
      </c>
      <c r="N90" s="25">
        <f>-160-0.05*C90</f>
        <v>-227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</row>
    <row r="91" spans="3:84" ht="12.75">
      <c r="C91" s="10">
        <v>1360</v>
      </c>
      <c r="G91" s="10">
        <v>-754.100000000001</v>
      </c>
      <c r="I91" s="19"/>
      <c r="J91" s="19"/>
      <c r="K91" s="19"/>
      <c r="L91" s="25">
        <f>-20-0.15*C91</f>
        <v>-224</v>
      </c>
      <c r="M91" s="25">
        <f t="shared" si="4"/>
        <v>-275.2</v>
      </c>
      <c r="N91" s="25">
        <f>-160-0.05*C91</f>
        <v>-228</v>
      </c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</row>
    <row r="92" spans="9:84" ht="12.75">
      <c r="I92" s="19"/>
      <c r="J92" s="19"/>
      <c r="K92" s="19"/>
      <c r="L92" s="19"/>
      <c r="M92" s="14"/>
      <c r="N92" s="14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</row>
    <row r="93" spans="9:84" ht="12.75">
      <c r="I93" s="19"/>
      <c r="J93" s="19"/>
      <c r="K93" s="19"/>
      <c r="L93" s="19"/>
      <c r="M93" s="14"/>
      <c r="N93" s="14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</row>
    <row r="94" spans="9:84" ht="12.75">
      <c r="I94" s="19"/>
      <c r="J94" s="19"/>
      <c r="K94" s="19"/>
      <c r="L94" s="19"/>
      <c r="M94" s="14"/>
      <c r="N94" s="14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</row>
    <row r="95" spans="9:84" ht="12.75">
      <c r="I95" s="19"/>
      <c r="J95" s="19"/>
      <c r="K95" s="19"/>
      <c r="L95" s="19"/>
      <c r="M95" s="14"/>
      <c r="N95" s="14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</row>
    <row r="96" spans="9:84" ht="12.75">
      <c r="I96" s="19"/>
      <c r="J96" s="19"/>
      <c r="K96" s="19"/>
      <c r="L96" s="19"/>
      <c r="M96" s="14"/>
      <c r="N96" s="14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</row>
    <row r="97" spans="9:84" ht="12.75">
      <c r="I97" s="19"/>
      <c r="J97" s="19"/>
      <c r="K97" s="19"/>
      <c r="L97" s="19"/>
      <c r="M97" s="14"/>
      <c r="N97" s="14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</row>
    <row r="98" spans="9:84" ht="12.75">
      <c r="I98" s="19"/>
      <c r="J98" s="19"/>
      <c r="K98" s="19"/>
      <c r="L98" s="19"/>
      <c r="M98" s="14"/>
      <c r="N98" s="14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</row>
    <row r="99" spans="9:84" ht="12.75">
      <c r="I99" s="19"/>
      <c r="J99" s="19"/>
      <c r="K99" s="19"/>
      <c r="L99" s="19"/>
      <c r="M99" s="14"/>
      <c r="N99" s="14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</row>
    <row r="100" spans="9:84" ht="12.75">
      <c r="I100" s="19"/>
      <c r="J100" s="19"/>
      <c r="K100" s="19"/>
      <c r="L100" s="19"/>
      <c r="M100" s="14"/>
      <c r="N100" s="14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</row>
    <row r="101" spans="9:84" ht="12.75">
      <c r="I101" s="19"/>
      <c r="J101" s="19"/>
      <c r="K101" s="19"/>
      <c r="L101" s="19"/>
      <c r="M101" s="14"/>
      <c r="N101" s="14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</row>
    <row r="102" spans="9:84" ht="12.75">
      <c r="I102" s="19"/>
      <c r="J102" s="19"/>
      <c r="K102" s="19"/>
      <c r="L102" s="19"/>
      <c r="M102" s="14"/>
      <c r="N102" s="14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</row>
    <row r="103" spans="9:84" ht="12.75">
      <c r="I103" s="19"/>
      <c r="J103" s="19"/>
      <c r="K103" s="19"/>
      <c r="L103" s="19"/>
      <c r="M103" s="14"/>
      <c r="N103" s="14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</row>
    <row r="104" spans="9:84" ht="12.75">
      <c r="I104" s="19"/>
      <c r="J104" s="19"/>
      <c r="K104" s="19"/>
      <c r="L104" s="19"/>
      <c r="M104" s="14"/>
      <c r="N104" s="14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</row>
    <row r="105" spans="9:84" ht="12.75">
      <c r="I105" s="19"/>
      <c r="J105" s="19"/>
      <c r="K105" s="19"/>
      <c r="L105" s="19"/>
      <c r="M105" s="14"/>
      <c r="N105" s="14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</row>
    <row r="106" spans="9:84" ht="12.75">
      <c r="I106" s="19"/>
      <c r="J106" s="19"/>
      <c r="K106" s="19"/>
      <c r="L106" s="19"/>
      <c r="M106" s="14"/>
      <c r="N106" s="14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</row>
    <row r="107" spans="9:84" ht="12.75">
      <c r="I107" s="19"/>
      <c r="J107" s="19"/>
      <c r="K107" s="19"/>
      <c r="L107" s="19"/>
      <c r="M107" s="14"/>
      <c r="N107" s="14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</row>
    <row r="108" spans="9:84" ht="12.75">
      <c r="I108" s="19"/>
      <c r="J108" s="19"/>
      <c r="K108" s="19"/>
      <c r="L108" s="19"/>
      <c r="M108" s="14"/>
      <c r="N108" s="14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</row>
    <row r="109" spans="9:84" ht="12.75">
      <c r="I109" s="19"/>
      <c r="J109" s="19"/>
      <c r="K109" s="19"/>
      <c r="L109" s="19"/>
      <c r="M109" s="14"/>
      <c r="N109" s="14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</row>
    <row r="110" spans="9:84" ht="12.75">
      <c r="I110" s="19"/>
      <c r="J110" s="19"/>
      <c r="K110" s="19"/>
      <c r="L110" s="19"/>
      <c r="M110" s="14"/>
      <c r="N110" s="14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</row>
    <row r="111" spans="9:84" ht="12.75">
      <c r="I111" s="19"/>
      <c r="J111" s="19"/>
      <c r="K111" s="19"/>
      <c r="L111" s="19"/>
      <c r="M111" s="14"/>
      <c r="N111" s="14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</row>
    <row r="112" spans="9:84" ht="12.75">
      <c r="I112" s="19"/>
      <c r="J112" s="19"/>
      <c r="K112" s="19"/>
      <c r="L112" s="19"/>
      <c r="M112" s="1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</row>
    <row r="113" spans="9:84" ht="12.75">
      <c r="I113" s="19"/>
      <c r="J113" s="19"/>
      <c r="K113" s="19"/>
      <c r="L113" s="19"/>
      <c r="M113" s="1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</row>
    <row r="114" spans="9:84" ht="12.75">
      <c r="I114" s="19"/>
      <c r="J114" s="19"/>
      <c r="K114" s="19"/>
      <c r="L114" s="19"/>
      <c r="M114" s="1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</row>
    <row r="115" spans="9:84" ht="12.75">
      <c r="I115" s="19"/>
      <c r="J115" s="19"/>
      <c r="K115" s="19"/>
      <c r="L115" s="19"/>
      <c r="M115" s="1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</row>
    <row r="116" spans="9:84" ht="12.75">
      <c r="I116" s="19"/>
      <c r="J116" s="19"/>
      <c r="K116" s="19"/>
      <c r="L116" s="19"/>
      <c r="M116" s="1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</row>
    <row r="117" spans="9:84" ht="12.75">
      <c r="I117" s="19"/>
      <c r="J117" s="19"/>
      <c r="K117" s="19"/>
      <c r="L117" s="19"/>
      <c r="M117" s="1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</row>
    <row r="118" spans="9:84" ht="12.75">
      <c r="I118" s="19"/>
      <c r="J118" s="19"/>
      <c r="K118" s="19"/>
      <c r="L118" s="19"/>
      <c r="M118" s="1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</row>
    <row r="119" spans="9:84" ht="12.75">
      <c r="I119" s="19"/>
      <c r="J119" s="19"/>
      <c r="K119" s="19"/>
      <c r="L119" s="19"/>
      <c r="M119" s="1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</row>
    <row r="120" spans="9:84" ht="12.75">
      <c r="I120" s="19"/>
      <c r="J120" s="19"/>
      <c r="K120" s="19"/>
      <c r="L120" s="19"/>
      <c r="M120" s="1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</row>
    <row r="121" spans="9:84" ht="12.75">
      <c r="I121" s="19"/>
      <c r="J121" s="19"/>
      <c r="K121" s="19"/>
      <c r="L121" s="19"/>
      <c r="M121" s="1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</row>
    <row r="122" spans="9:84" ht="12.75">
      <c r="I122" s="19"/>
      <c r="J122" s="19"/>
      <c r="K122" s="19"/>
      <c r="L122" s="19"/>
      <c r="M122" s="1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</row>
    <row r="123" spans="9:84" ht="12.75">
      <c r="I123" s="19"/>
      <c r="J123" s="19"/>
      <c r="K123" s="19"/>
      <c r="L123" s="19"/>
      <c r="M123" s="1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</row>
    <row r="124" spans="9:84" ht="12.75">
      <c r="I124" s="19"/>
      <c r="J124" s="19"/>
      <c r="K124" s="19"/>
      <c r="L124" s="19"/>
      <c r="M124" s="1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</row>
    <row r="125" spans="9:84" ht="12.75">
      <c r="I125" s="19"/>
      <c r="J125" s="19"/>
      <c r="K125" s="19"/>
      <c r="L125" s="19"/>
      <c r="M125" s="1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</row>
    <row r="126" spans="9:84" ht="12.75">
      <c r="I126" s="19"/>
      <c r="J126" s="19"/>
      <c r="K126" s="19"/>
      <c r="L126" s="19"/>
      <c r="M126" s="1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</row>
    <row r="127" spans="9:84" ht="12.75">
      <c r="I127" s="19"/>
      <c r="J127" s="19"/>
      <c r="K127" s="19"/>
      <c r="L127" s="19"/>
      <c r="M127" s="1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</row>
    <row r="128" spans="9:84" ht="12.75">
      <c r="I128" s="19"/>
      <c r="J128" s="19"/>
      <c r="K128" s="19"/>
      <c r="L128" s="19"/>
      <c r="M128" s="1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</row>
    <row r="129" spans="9:84" ht="12.75">
      <c r="I129" s="19"/>
      <c r="J129" s="19"/>
      <c r="K129" s="19"/>
      <c r="L129" s="19"/>
      <c r="M129" s="1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</row>
    <row r="130" spans="9:84" ht="12.75">
      <c r="I130" s="19"/>
      <c r="J130" s="19"/>
      <c r="K130" s="19"/>
      <c r="L130" s="19"/>
      <c r="M130" s="1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</row>
    <row r="131" spans="9:84" ht="12.75">
      <c r="I131" s="19"/>
      <c r="J131" s="19"/>
      <c r="K131" s="19"/>
      <c r="L131" s="19"/>
      <c r="M131" s="1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</row>
    <row r="132" spans="9:84" ht="12.75">
      <c r="I132" s="19"/>
      <c r="J132" s="19"/>
      <c r="K132" s="19"/>
      <c r="L132" s="19"/>
      <c r="M132" s="1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</row>
    <row r="133" spans="9:84" ht="12.75">
      <c r="I133" s="19"/>
      <c r="J133" s="19"/>
      <c r="K133" s="19"/>
      <c r="L133" s="19"/>
      <c r="M133" s="1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</row>
    <row r="134" spans="9:84" ht="12.75">
      <c r="I134" s="19"/>
      <c r="J134" s="19"/>
      <c r="K134" s="19"/>
      <c r="L134" s="19"/>
      <c r="M134" s="1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</row>
    <row r="135" spans="9:84" ht="12.75">
      <c r="I135" s="19"/>
      <c r="J135" s="19"/>
      <c r="K135" s="19"/>
      <c r="L135" s="19"/>
      <c r="M135" s="1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</row>
    <row r="136" spans="9:84" ht="12.75">
      <c r="I136" s="19"/>
      <c r="J136" s="19"/>
      <c r="K136" s="19"/>
      <c r="L136" s="19"/>
      <c r="M136" s="1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</row>
    <row r="137" spans="7:84" ht="12.75">
      <c r="G137" s="19"/>
      <c r="H137" s="19"/>
      <c r="I137" s="19"/>
      <c r="J137" s="19"/>
      <c r="K137" s="19"/>
      <c r="L137" s="19"/>
      <c r="M137" s="1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</row>
    <row r="138" spans="7:84" ht="12.75">
      <c r="G138" s="19"/>
      <c r="H138" s="19"/>
      <c r="I138" s="19"/>
      <c r="J138" s="19"/>
      <c r="K138" s="19"/>
      <c r="L138" s="19"/>
      <c r="M138" s="1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</row>
    <row r="139" spans="7:84" ht="12.75">
      <c r="G139" s="19"/>
      <c r="H139" s="19"/>
      <c r="I139" s="19"/>
      <c r="J139" s="19"/>
      <c r="K139" s="19"/>
      <c r="L139" s="19"/>
      <c r="M139" s="1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</row>
    <row r="140" spans="7:84" ht="12.75">
      <c r="G140" s="19"/>
      <c r="H140" s="19"/>
      <c r="I140" s="19"/>
      <c r="J140" s="19"/>
      <c r="K140" s="19"/>
      <c r="L140" s="19"/>
      <c r="M140" s="1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</row>
    <row r="141" spans="7:84" ht="12.75">
      <c r="G141" s="19"/>
      <c r="H141" s="19"/>
      <c r="I141" s="19"/>
      <c r="J141" s="19"/>
      <c r="K141" s="19"/>
      <c r="L141" s="19"/>
      <c r="M141" s="1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</row>
    <row r="142" spans="7:84" ht="12.75">
      <c r="G142" s="19"/>
      <c r="H142" s="19"/>
      <c r="I142" s="19"/>
      <c r="J142" s="19"/>
      <c r="K142" s="19"/>
      <c r="L142" s="19"/>
      <c r="M142" s="1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</row>
    <row r="143" spans="7:84" ht="12.75">
      <c r="G143" s="19"/>
      <c r="H143" s="19"/>
      <c r="I143" s="19"/>
      <c r="J143" s="19"/>
      <c r="K143" s="19"/>
      <c r="L143" s="19"/>
      <c r="M143" s="1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</row>
    <row r="144" spans="7:84" ht="12.75">
      <c r="G144" s="19"/>
      <c r="H144" s="19"/>
      <c r="I144" s="19"/>
      <c r="J144" s="19"/>
      <c r="K144" s="19"/>
      <c r="L144" s="19"/>
      <c r="M144" s="1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</row>
    <row r="145" spans="7:84" ht="12.75">
      <c r="G145" s="19"/>
      <c r="H145" s="19"/>
      <c r="I145" s="19"/>
      <c r="J145" s="19"/>
      <c r="K145" s="19"/>
      <c r="L145" s="19"/>
      <c r="M145" s="1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</row>
    <row r="146" spans="7:84" ht="12.75">
      <c r="G146" s="19"/>
      <c r="H146" s="19"/>
      <c r="I146" s="19"/>
      <c r="J146" s="19"/>
      <c r="K146" s="19"/>
      <c r="L146" s="19"/>
      <c r="M146" s="1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</row>
    <row r="147" spans="7:84" ht="12.75">
      <c r="G147" s="19"/>
      <c r="H147" s="19"/>
      <c r="I147" s="19"/>
      <c r="J147" s="19"/>
      <c r="K147" s="19"/>
      <c r="L147" s="19"/>
      <c r="M147" s="1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</row>
    <row r="148" spans="7:84" ht="12.75">
      <c r="G148" s="19"/>
      <c r="H148" s="19"/>
      <c r="I148" s="19"/>
      <c r="J148" s="19"/>
      <c r="K148" s="19"/>
      <c r="L148" s="19"/>
      <c r="M148" s="1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</row>
    <row r="149" spans="7:84" ht="12.75">
      <c r="G149" s="19"/>
      <c r="H149" s="19"/>
      <c r="I149" s="19"/>
      <c r="J149" s="19"/>
      <c r="K149" s="19"/>
      <c r="L149" s="19"/>
      <c r="M149" s="1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</row>
    <row r="150" spans="7:84" ht="12.75">
      <c r="G150" s="19"/>
      <c r="H150" s="19"/>
      <c r="I150" s="19"/>
      <c r="J150" s="19"/>
      <c r="K150" s="19"/>
      <c r="L150" s="19"/>
      <c r="M150" s="1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</row>
    <row r="151" spans="7:84" ht="12.75">
      <c r="G151" s="19"/>
      <c r="H151" s="19"/>
      <c r="I151" s="19"/>
      <c r="J151" s="19"/>
      <c r="K151" s="19"/>
      <c r="L151" s="19"/>
      <c r="M151" s="1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</row>
    <row r="152" spans="7:84" ht="12.75">
      <c r="G152" s="19"/>
      <c r="H152" s="19"/>
      <c r="I152" s="19"/>
      <c r="J152" s="19"/>
      <c r="K152" s="19"/>
      <c r="L152" s="19"/>
      <c r="M152" s="1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</row>
    <row r="153" spans="7:84" ht="12.75">
      <c r="G153" s="19"/>
      <c r="H153" s="19"/>
      <c r="I153" s="19"/>
      <c r="J153" s="19"/>
      <c r="K153" s="19"/>
      <c r="L153" s="19"/>
      <c r="M153" s="1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</row>
    <row r="154" spans="7:84" ht="12.75">
      <c r="G154" s="19"/>
      <c r="H154" s="19"/>
      <c r="I154" s="19"/>
      <c r="J154" s="19"/>
      <c r="K154" s="19"/>
      <c r="L154" s="19"/>
      <c r="M154" s="1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</row>
    <row r="155" spans="7:84" ht="12.75">
      <c r="G155" s="19"/>
      <c r="H155" s="19"/>
      <c r="I155" s="19"/>
      <c r="J155" s="19"/>
      <c r="K155" s="19"/>
      <c r="L155" s="19"/>
      <c r="M155" s="1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</row>
    <row r="156" spans="7:84" ht="12.75">
      <c r="G156" s="19"/>
      <c r="H156" s="19"/>
      <c r="I156" s="19"/>
      <c r="J156" s="19"/>
      <c r="K156" s="19"/>
      <c r="L156" s="19"/>
      <c r="M156" s="1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</row>
    <row r="157" spans="7:84" ht="12.75">
      <c r="G157" s="19"/>
      <c r="H157" s="19"/>
      <c r="I157" s="19"/>
      <c r="J157" s="19"/>
      <c r="K157" s="19"/>
      <c r="L157" s="19"/>
      <c r="M157" s="1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</row>
    <row r="158" spans="7:84" ht="12.75">
      <c r="G158" s="19"/>
      <c r="H158" s="19"/>
      <c r="I158" s="19"/>
      <c r="J158" s="19"/>
      <c r="K158" s="19"/>
      <c r="L158" s="19"/>
      <c r="M158" s="1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</row>
    <row r="159" spans="7:84" ht="12.75">
      <c r="G159" s="19"/>
      <c r="H159" s="19"/>
      <c r="I159" s="19"/>
      <c r="J159" s="19"/>
      <c r="K159" s="19"/>
      <c r="L159" s="19"/>
      <c r="M159" s="1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</row>
    <row r="160" spans="7:84" ht="12.75">
      <c r="G160" s="19"/>
      <c r="H160" s="19"/>
      <c r="I160" s="19"/>
      <c r="J160" s="19"/>
      <c r="K160" s="19"/>
      <c r="L160" s="19"/>
      <c r="M160" s="1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</row>
    <row r="161" spans="7:84" ht="12.75">
      <c r="G161" s="19"/>
      <c r="H161" s="19"/>
      <c r="I161" s="19"/>
      <c r="J161" s="19"/>
      <c r="K161" s="19"/>
      <c r="L161" s="19"/>
      <c r="M161" s="1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</row>
    <row r="162" spans="7:84" ht="12.75">
      <c r="G162" s="19"/>
      <c r="H162" s="19"/>
      <c r="I162" s="19"/>
      <c r="J162" s="19"/>
      <c r="K162" s="19"/>
      <c r="L162" s="19"/>
      <c r="M162" s="1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</row>
    <row r="163" spans="7:84" ht="12.75">
      <c r="G163" s="19"/>
      <c r="H163" s="19"/>
      <c r="I163" s="19"/>
      <c r="J163" s="19"/>
      <c r="K163" s="19"/>
      <c r="L163" s="19"/>
      <c r="M163" s="1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</row>
    <row r="164" spans="7:84" ht="12.75">
      <c r="G164" s="19"/>
      <c r="H164" s="19"/>
      <c r="I164" s="19"/>
      <c r="J164" s="19"/>
      <c r="K164" s="19"/>
      <c r="L164" s="19"/>
      <c r="M164" s="1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</row>
    <row r="165" spans="7:84" ht="12.75">
      <c r="G165" s="19"/>
      <c r="H165" s="19"/>
      <c r="I165" s="19"/>
      <c r="J165" s="19"/>
      <c r="K165" s="19"/>
      <c r="L165" s="19"/>
      <c r="M165" s="1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</row>
    <row r="166" spans="7:84" ht="12.75">
      <c r="G166" s="19"/>
      <c r="H166" s="19"/>
      <c r="I166" s="19"/>
      <c r="J166" s="19"/>
      <c r="K166" s="19"/>
      <c r="L166" s="19"/>
      <c r="M166" s="1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</row>
    <row r="167" spans="7:84" ht="12.75">
      <c r="G167" s="19"/>
      <c r="H167" s="19"/>
      <c r="I167" s="19"/>
      <c r="J167" s="19"/>
      <c r="K167" s="19"/>
      <c r="L167" s="19"/>
      <c r="M167" s="1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</row>
    <row r="168" spans="7:84" ht="12.75">
      <c r="G168" s="19"/>
      <c r="H168" s="19"/>
      <c r="I168" s="19"/>
      <c r="J168" s="19"/>
      <c r="K168" s="19"/>
      <c r="L168" s="19"/>
      <c r="M168" s="1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</row>
    <row r="169" spans="7:84" ht="12.75">
      <c r="G169" s="19"/>
      <c r="H169" s="19"/>
      <c r="I169" s="19"/>
      <c r="J169" s="19"/>
      <c r="K169" s="19"/>
      <c r="L169" s="19"/>
      <c r="M169" s="1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</row>
    <row r="170" spans="7:84" ht="12.75">
      <c r="G170" s="19"/>
      <c r="H170" s="19"/>
      <c r="I170" s="19"/>
      <c r="J170" s="19"/>
      <c r="K170" s="19"/>
      <c r="L170" s="19"/>
      <c r="M170" s="1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</row>
    <row r="171" spans="7:84" ht="12.75">
      <c r="G171" s="19"/>
      <c r="H171" s="19"/>
      <c r="I171" s="19"/>
      <c r="J171" s="19"/>
      <c r="K171" s="19"/>
      <c r="L171" s="19"/>
      <c r="M171" s="1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</row>
    <row r="172" spans="7:84" ht="12.75">
      <c r="G172" s="19"/>
      <c r="H172" s="19"/>
      <c r="I172" s="19"/>
      <c r="J172" s="19"/>
      <c r="K172" s="19"/>
      <c r="L172" s="19"/>
      <c r="M172" s="1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</row>
    <row r="173" spans="7:84" ht="12.75">
      <c r="G173" s="19"/>
      <c r="H173" s="19"/>
      <c r="I173" s="19"/>
      <c r="J173" s="19"/>
      <c r="K173" s="19"/>
      <c r="L173" s="19"/>
      <c r="M173" s="1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</row>
    <row r="174" spans="7:84" ht="12.75">
      <c r="G174" s="19"/>
      <c r="H174" s="19"/>
      <c r="I174" s="19"/>
      <c r="J174" s="19"/>
      <c r="K174" s="19"/>
      <c r="L174" s="19"/>
      <c r="M174" s="1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</row>
    <row r="175" spans="7:84" ht="12.75">
      <c r="G175" s="19"/>
      <c r="H175" s="19"/>
      <c r="I175" s="19"/>
      <c r="J175" s="19"/>
      <c r="K175" s="19"/>
      <c r="L175" s="19"/>
      <c r="M175" s="1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</row>
    <row r="176" spans="7:84" ht="12.75">
      <c r="G176" s="19"/>
      <c r="H176" s="19"/>
      <c r="I176" s="19"/>
      <c r="J176" s="19"/>
      <c r="K176" s="19"/>
      <c r="L176" s="19"/>
      <c r="M176" s="1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</row>
    <row r="177" spans="7:84" ht="12.75">
      <c r="G177" s="19"/>
      <c r="H177" s="19"/>
      <c r="I177" s="19"/>
      <c r="J177" s="19"/>
      <c r="K177" s="19"/>
      <c r="L177" s="19"/>
      <c r="M177" s="1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</row>
    <row r="178" spans="7:84" ht="12.75">
      <c r="G178" s="19"/>
      <c r="H178" s="19"/>
      <c r="I178" s="19"/>
      <c r="J178" s="19"/>
      <c r="K178" s="19"/>
      <c r="L178" s="19"/>
      <c r="M178" s="1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</row>
    <row r="179" spans="7:84" ht="12.75">
      <c r="G179" s="19"/>
      <c r="H179" s="19"/>
      <c r="I179" s="19"/>
      <c r="J179" s="19"/>
      <c r="K179" s="19"/>
      <c r="L179" s="19"/>
      <c r="M179" s="1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</row>
    <row r="180" spans="7:84" ht="12.75">
      <c r="G180" s="19"/>
      <c r="H180" s="19"/>
      <c r="I180" s="19"/>
      <c r="J180" s="19"/>
      <c r="K180" s="19"/>
      <c r="L180" s="19"/>
      <c r="M180" s="1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</row>
    <row r="181" spans="7:84" ht="12.75">
      <c r="G181" s="19"/>
      <c r="H181" s="19"/>
      <c r="I181" s="19"/>
      <c r="J181" s="19"/>
      <c r="K181" s="19"/>
      <c r="L181" s="19"/>
      <c r="M181" s="1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</row>
    <row r="182" spans="7:84" ht="12.75">
      <c r="G182" s="19"/>
      <c r="H182" s="19"/>
      <c r="I182" s="19"/>
      <c r="J182" s="19"/>
      <c r="K182" s="19"/>
      <c r="L182" s="19"/>
      <c r="M182" s="1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</row>
    <row r="183" spans="7:84" ht="12.75">
      <c r="G183" s="19"/>
      <c r="H183" s="19"/>
      <c r="I183" s="19"/>
      <c r="J183" s="19"/>
      <c r="K183" s="19"/>
      <c r="L183" s="19"/>
      <c r="M183" s="1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</row>
    <row r="184" spans="7:84" ht="12.75">
      <c r="G184" s="19"/>
      <c r="H184" s="19"/>
      <c r="I184" s="19"/>
      <c r="J184" s="19"/>
      <c r="K184" s="19"/>
      <c r="L184" s="19"/>
      <c r="M184" s="1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</row>
    <row r="185" spans="7:84" ht="12.75">
      <c r="G185" s="19"/>
      <c r="H185" s="19"/>
      <c r="I185" s="19"/>
      <c r="J185" s="19"/>
      <c r="K185" s="19"/>
      <c r="L185" s="19"/>
      <c r="M185" s="1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</row>
    <row r="186" spans="7:84" ht="12.75">
      <c r="G186" s="19"/>
      <c r="H186" s="19"/>
      <c r="I186" s="19"/>
      <c r="J186" s="19"/>
      <c r="K186" s="19"/>
      <c r="L186" s="19"/>
      <c r="M186" s="1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</row>
    <row r="187" ht="12.75">
      <c r="M187" s="14"/>
    </row>
    <row r="188" ht="12.75">
      <c r="M188" s="14"/>
    </row>
    <row r="189" ht="12.75">
      <c r="M189" s="14"/>
    </row>
    <row r="190" ht="12.75">
      <c r="M190" s="14"/>
    </row>
    <row r="191" ht="12.75">
      <c r="M191" s="14"/>
    </row>
    <row r="192" ht="12.75">
      <c r="M192" s="14"/>
    </row>
    <row r="193" ht="12.75">
      <c r="M193" s="14"/>
    </row>
    <row r="194" ht="12.75">
      <c r="M194" s="14"/>
    </row>
    <row r="195" ht="12.75">
      <c r="M195" s="14"/>
    </row>
    <row r="196" ht="12.75">
      <c r="M196" s="14"/>
    </row>
    <row r="197" ht="12.75">
      <c r="M197" s="14"/>
    </row>
    <row r="198" ht="12.75">
      <c r="M198" s="14"/>
    </row>
    <row r="199" ht="12.75">
      <c r="M199" s="14"/>
    </row>
    <row r="200" ht="12.75">
      <c r="M200" s="14"/>
    </row>
    <row r="201" ht="12.75">
      <c r="M201" s="14"/>
    </row>
    <row r="202" ht="12.75">
      <c r="M202" s="14"/>
    </row>
    <row r="203" ht="12.75">
      <c r="M203" s="14"/>
    </row>
    <row r="204" ht="12.75">
      <c r="M204" s="14"/>
    </row>
    <row r="205" ht="12.75">
      <c r="M205" s="14"/>
    </row>
    <row r="206" ht="12.75">
      <c r="M206" s="9"/>
    </row>
    <row r="207" ht="12.75">
      <c r="M207" s="9"/>
    </row>
    <row r="208" ht="12.75">
      <c r="M208" s="9"/>
    </row>
    <row r="209" ht="12.75">
      <c r="M209" s="9"/>
    </row>
    <row r="210" ht="12.75">
      <c r="M210" s="9"/>
    </row>
    <row r="211" ht="12.75">
      <c r="M211" s="9"/>
    </row>
    <row r="212" ht="12.75">
      <c r="M212" s="9"/>
    </row>
    <row r="213" ht="12.75">
      <c r="M213" s="9"/>
    </row>
    <row r="214" ht="12.75">
      <c r="M214" s="9"/>
    </row>
    <row r="215" ht="12.75">
      <c r="M215" s="9"/>
    </row>
    <row r="216" ht="12.75">
      <c r="M216" s="9"/>
    </row>
    <row r="217" ht="12.75">
      <c r="M217" s="9"/>
    </row>
    <row r="218" ht="12.75">
      <c r="M218" s="9"/>
    </row>
    <row r="219" ht="12.75">
      <c r="M219" s="9"/>
    </row>
    <row r="220" ht="12.75">
      <c r="M220" s="9"/>
    </row>
    <row r="221" ht="12.75">
      <c r="M221" s="9"/>
    </row>
    <row r="222" ht="12.75">
      <c r="M222" s="9"/>
    </row>
    <row r="223" ht="12.75">
      <c r="M223" s="9"/>
    </row>
    <row r="224" ht="12.75">
      <c r="M224" s="9"/>
    </row>
    <row r="225" ht="12.75">
      <c r="M225" s="9"/>
    </row>
    <row r="226" ht="12.75">
      <c r="M226" s="9"/>
    </row>
    <row r="227" ht="12.75">
      <c r="M227" s="9"/>
    </row>
    <row r="228" ht="12.75">
      <c r="M228" s="9"/>
    </row>
    <row r="229" ht="12.75">
      <c r="M229" s="9"/>
    </row>
    <row r="230" ht="12.75">
      <c r="M230" s="9"/>
    </row>
    <row r="231" ht="12.75">
      <c r="M231" s="9"/>
    </row>
    <row r="232" ht="12.75">
      <c r="M232" s="9"/>
    </row>
    <row r="233" ht="12.75">
      <c r="M233" s="9"/>
    </row>
    <row r="234" ht="12.75">
      <c r="M234" s="9"/>
    </row>
    <row r="235" ht="12.75">
      <c r="M235" s="9"/>
    </row>
    <row r="236" ht="12.75">
      <c r="M236" s="9"/>
    </row>
    <row r="237" ht="12.75">
      <c r="M237" s="9"/>
    </row>
    <row r="238" ht="12.75">
      <c r="M238" s="9"/>
    </row>
    <row r="239" ht="12.75">
      <c r="M239" s="9"/>
    </row>
    <row r="240" ht="12.75">
      <c r="M240" s="9"/>
    </row>
    <row r="241" ht="12.75">
      <c r="M241" s="9"/>
    </row>
    <row r="242" ht="12.75">
      <c r="M242" s="9"/>
    </row>
    <row r="243" ht="12.75">
      <c r="M243" s="9"/>
    </row>
    <row r="244" ht="12.75">
      <c r="M244" s="9"/>
    </row>
    <row r="245" ht="12.75">
      <c r="M245" s="9"/>
    </row>
    <row r="246" ht="12.75">
      <c r="M246" s="9"/>
    </row>
    <row r="247" ht="12.75">
      <c r="M247" s="9"/>
    </row>
    <row r="248" ht="12.75">
      <c r="M248" s="9"/>
    </row>
    <row r="249" ht="12.75">
      <c r="M249" s="9"/>
    </row>
    <row r="250" ht="12.75">
      <c r="M250" s="9"/>
    </row>
    <row r="251" ht="12.75">
      <c r="M251" s="9"/>
    </row>
    <row r="252" ht="12.75">
      <c r="M252" s="9"/>
    </row>
    <row r="253" ht="12.75">
      <c r="M253" s="9"/>
    </row>
    <row r="254" ht="12.75">
      <c r="M254" s="9"/>
    </row>
    <row r="255" ht="12.75">
      <c r="M255" s="9"/>
    </row>
    <row r="256" ht="12.75">
      <c r="M256" s="9"/>
    </row>
    <row r="257" ht="12.75">
      <c r="M257" s="9"/>
    </row>
    <row r="258" ht="12.75">
      <c r="M258" s="9"/>
    </row>
    <row r="259" ht="12.75">
      <c r="M259" s="9"/>
    </row>
    <row r="260" ht="12.75">
      <c r="M260" s="9"/>
    </row>
    <row r="261" ht="12.75">
      <c r="M261" s="9"/>
    </row>
    <row r="262" ht="12.75">
      <c r="M262" s="9"/>
    </row>
    <row r="263" ht="12.75">
      <c r="M263" s="9"/>
    </row>
    <row r="264" ht="12.75">
      <c r="M264" s="9"/>
    </row>
    <row r="265" ht="12.75">
      <c r="M265" s="9"/>
    </row>
    <row r="266" ht="12.75">
      <c r="M266" s="9"/>
    </row>
    <row r="267" ht="12.75">
      <c r="M267" s="9"/>
    </row>
    <row r="268" ht="12.75">
      <c r="M268" s="9"/>
    </row>
    <row r="269" ht="12.75">
      <c r="M269" s="9"/>
    </row>
    <row r="270" ht="12.75">
      <c r="M270" s="9"/>
    </row>
    <row r="271" ht="12.75">
      <c r="M271" s="9"/>
    </row>
    <row r="272" ht="12.75">
      <c r="M272" s="9"/>
    </row>
    <row r="273" ht="12.75">
      <c r="M273" s="9"/>
    </row>
    <row r="274" ht="12.75">
      <c r="M274" s="9"/>
    </row>
    <row r="275" ht="12.75">
      <c r="M275" s="9"/>
    </row>
    <row r="276" ht="12.75">
      <c r="M276" s="9"/>
    </row>
    <row r="277" ht="12.75">
      <c r="M277" s="9"/>
    </row>
    <row r="278" ht="12.75">
      <c r="M278" s="9"/>
    </row>
    <row r="279" ht="12.75">
      <c r="M279" s="9"/>
    </row>
    <row r="280" ht="12.75">
      <c r="M280" s="9"/>
    </row>
    <row r="281" ht="12.75">
      <c r="M281" s="9"/>
    </row>
    <row r="282" ht="12.75">
      <c r="M282" s="9"/>
    </row>
    <row r="283" ht="12.75">
      <c r="M283" s="9"/>
    </row>
    <row r="284" ht="12.75">
      <c r="M284" s="9"/>
    </row>
    <row r="285" ht="12.75">
      <c r="M285" s="9"/>
    </row>
    <row r="286" ht="12.75">
      <c r="M286" s="9"/>
    </row>
    <row r="287" ht="12.75">
      <c r="M287" s="9"/>
    </row>
    <row r="288" ht="12.75">
      <c r="M288" s="9"/>
    </row>
    <row r="289" ht="12.75">
      <c r="M289" s="9"/>
    </row>
    <row r="290" ht="12.75">
      <c r="M290" s="9"/>
    </row>
    <row r="291" ht="12.75">
      <c r="M291" s="9"/>
    </row>
    <row r="292" ht="12.75">
      <c r="M292" s="9"/>
    </row>
    <row r="293" ht="12.75">
      <c r="M293" s="9"/>
    </row>
    <row r="294" ht="12.75">
      <c r="M294" s="9"/>
    </row>
    <row r="295" ht="12.75">
      <c r="M295" s="9"/>
    </row>
    <row r="296" ht="12.75">
      <c r="M296" s="9"/>
    </row>
    <row r="297" ht="12.75">
      <c r="M297" s="9"/>
    </row>
    <row r="298" ht="12.75">
      <c r="M298" s="9"/>
    </row>
    <row r="299" ht="12.75">
      <c r="M299" s="9"/>
    </row>
    <row r="300" ht="12.75">
      <c r="M300" s="9"/>
    </row>
    <row r="301" ht="12.75">
      <c r="M301" s="9"/>
    </row>
    <row r="302" ht="12.75">
      <c r="M302" s="9"/>
    </row>
    <row r="303" ht="12.75">
      <c r="M303" s="9"/>
    </row>
    <row r="304" ht="12.75">
      <c r="M304" s="9"/>
    </row>
    <row r="305" ht="12.75">
      <c r="M305" s="9"/>
    </row>
    <row r="306" ht="12.75">
      <c r="M306" s="9"/>
    </row>
    <row r="307" ht="12.75">
      <c r="M307" s="9"/>
    </row>
    <row r="308" ht="12.75">
      <c r="M308" s="9"/>
    </row>
    <row r="309" ht="12.75">
      <c r="M309" s="9"/>
    </row>
    <row r="310" ht="12.75">
      <c r="M310" s="9"/>
    </row>
    <row r="311" ht="12.75">
      <c r="M311" s="9"/>
    </row>
    <row r="312" ht="12.75">
      <c r="M312" s="9"/>
    </row>
    <row r="313" ht="12.75">
      <c r="M313" s="9"/>
    </row>
    <row r="314" ht="12.75">
      <c r="M314" s="9"/>
    </row>
    <row r="315" ht="12.75">
      <c r="M315" s="9"/>
    </row>
    <row r="316" ht="12.75">
      <c r="M316" s="9"/>
    </row>
    <row r="317" ht="12.75">
      <c r="M317" s="9"/>
    </row>
    <row r="318" ht="12.75">
      <c r="M318" s="9"/>
    </row>
    <row r="319" ht="12.75">
      <c r="M319" s="9"/>
    </row>
    <row r="320" ht="12.75">
      <c r="M320" s="9"/>
    </row>
    <row r="321" ht="12.75">
      <c r="M321" s="9"/>
    </row>
    <row r="322" ht="12.75">
      <c r="M322" s="9"/>
    </row>
    <row r="323" ht="12.75">
      <c r="M323" s="9"/>
    </row>
    <row r="324" ht="12.75">
      <c r="M324" s="9"/>
    </row>
    <row r="325" ht="12.75">
      <c r="M325" s="9"/>
    </row>
    <row r="326" ht="12.75">
      <c r="M326" s="9"/>
    </row>
    <row r="327" ht="12.75">
      <c r="M327" s="9"/>
    </row>
    <row r="328" ht="12.75">
      <c r="M328" s="9"/>
    </row>
    <row r="329" ht="12.75">
      <c r="M329" s="9"/>
    </row>
    <row r="330" ht="12.75">
      <c r="M330" s="9"/>
    </row>
    <row r="331" ht="12.75">
      <c r="M331" s="9"/>
    </row>
    <row r="332" ht="12.75">
      <c r="M332" s="9"/>
    </row>
    <row r="333" ht="12.75">
      <c r="M333" s="9"/>
    </row>
    <row r="334" ht="12.75">
      <c r="M334" s="9"/>
    </row>
    <row r="335" ht="12.75">
      <c r="M335" s="9"/>
    </row>
    <row r="336" ht="12.75">
      <c r="M336" s="9"/>
    </row>
    <row r="337" ht="12.75">
      <c r="M337" s="9"/>
    </row>
    <row r="338" ht="12.75">
      <c r="M338" s="9"/>
    </row>
    <row r="339" ht="12.75">
      <c r="M339" s="9"/>
    </row>
    <row r="340" ht="12.75">
      <c r="M340" s="9"/>
    </row>
    <row r="341" ht="12.75">
      <c r="M341" s="9"/>
    </row>
    <row r="342" ht="12.75">
      <c r="M342" s="9"/>
    </row>
    <row r="343" ht="12.75">
      <c r="M343" s="9"/>
    </row>
    <row r="344" ht="12.75">
      <c r="M344" s="9"/>
    </row>
    <row r="345" ht="12.75">
      <c r="M345" s="9"/>
    </row>
    <row r="346" ht="12.75">
      <c r="M346" s="9"/>
    </row>
    <row r="347" ht="12.75">
      <c r="M347" s="9"/>
    </row>
    <row r="348" ht="12.75">
      <c r="M348" s="9"/>
    </row>
    <row r="349" ht="12.75">
      <c r="M349" s="9"/>
    </row>
    <row r="350" ht="12.75">
      <c r="M350" s="9"/>
    </row>
    <row r="351" ht="12.75">
      <c r="M351" s="9"/>
    </row>
    <row r="352" ht="12.75">
      <c r="M352" s="9"/>
    </row>
    <row r="353" ht="12.75">
      <c r="M353" s="9"/>
    </row>
    <row r="354" ht="12.75">
      <c r="M354" s="9"/>
    </row>
    <row r="355" ht="12.75">
      <c r="M355" s="9"/>
    </row>
    <row r="356" ht="12.75">
      <c r="M356" s="9"/>
    </row>
    <row r="357" ht="12.75">
      <c r="M357" s="9"/>
    </row>
    <row r="358" ht="12.75">
      <c r="M358" s="9"/>
    </row>
    <row r="359" ht="12.75">
      <c r="M359" s="9"/>
    </row>
    <row r="360" ht="12.75">
      <c r="M360" s="9"/>
    </row>
    <row r="361" ht="12.75">
      <c r="M361" s="9"/>
    </row>
    <row r="362" ht="12.75">
      <c r="M362" s="9"/>
    </row>
    <row r="363" ht="12.75">
      <c r="M363" s="9"/>
    </row>
    <row r="364" ht="12.75">
      <c r="M364" s="9"/>
    </row>
    <row r="365" ht="12.75">
      <c r="M365" s="9"/>
    </row>
    <row r="366" ht="12.75">
      <c r="M366" s="9"/>
    </row>
    <row r="367" ht="12.75">
      <c r="M367" s="9"/>
    </row>
    <row r="368" ht="12.75">
      <c r="M368" s="9"/>
    </row>
    <row r="369" ht="12.75">
      <c r="M369" s="9"/>
    </row>
    <row r="370" ht="12.75">
      <c r="M370" s="9"/>
    </row>
    <row r="371" ht="12.75">
      <c r="M371" s="9"/>
    </row>
    <row r="372" ht="12.75">
      <c r="M372" s="9"/>
    </row>
    <row r="373" ht="12.75">
      <c r="M373" s="9"/>
    </row>
    <row r="374" ht="12.75">
      <c r="M374" s="9"/>
    </row>
    <row r="375" ht="12.75">
      <c r="M375" s="9"/>
    </row>
    <row r="376" ht="12.75">
      <c r="M376" s="9"/>
    </row>
    <row r="377" ht="12.75">
      <c r="M377" s="9"/>
    </row>
    <row r="378" ht="12.75">
      <c r="M378" s="9"/>
    </row>
    <row r="379" ht="12.75">
      <c r="M379" s="9"/>
    </row>
    <row r="380" ht="12.75">
      <c r="M380" s="9"/>
    </row>
    <row r="381" ht="12.75">
      <c r="M381" s="9"/>
    </row>
    <row r="382" ht="12.75">
      <c r="M382" s="9"/>
    </row>
    <row r="383" ht="12.75">
      <c r="M383" s="9"/>
    </row>
    <row r="384" ht="12.75">
      <c r="M384" s="9"/>
    </row>
    <row r="385" ht="12.75">
      <c r="M385" s="9"/>
    </row>
    <row r="386" ht="12.75">
      <c r="M386" s="9"/>
    </row>
    <row r="387" ht="12.75">
      <c r="M387" s="9"/>
    </row>
    <row r="388" ht="12.75">
      <c r="M388" s="9"/>
    </row>
    <row r="389" ht="12.75">
      <c r="M389" s="9"/>
    </row>
    <row r="390" ht="12.75">
      <c r="M390" s="9"/>
    </row>
    <row r="391" ht="12.75">
      <c r="M391" s="9"/>
    </row>
    <row r="392" ht="12.75">
      <c r="M392" s="9"/>
    </row>
    <row r="393" ht="12.75">
      <c r="M393" s="9"/>
    </row>
    <row r="394" ht="12.75">
      <c r="M394" s="9"/>
    </row>
    <row r="395" ht="12.75">
      <c r="M395" s="9"/>
    </row>
    <row r="396" ht="12.75">
      <c r="M396" s="9"/>
    </row>
    <row r="397" ht="12.75">
      <c r="M397" s="9"/>
    </row>
    <row r="398" ht="12.75">
      <c r="M398" s="9"/>
    </row>
    <row r="399" ht="12.75">
      <c r="M399" s="9"/>
    </row>
    <row r="400" ht="12.75">
      <c r="M400" s="9"/>
    </row>
    <row r="401" ht="12.75">
      <c r="M401" s="9"/>
    </row>
    <row r="402" ht="12.75">
      <c r="M402" s="9"/>
    </row>
    <row r="403" ht="12.75">
      <c r="M403" s="9"/>
    </row>
    <row r="404" ht="12.75">
      <c r="M404" s="9"/>
    </row>
    <row r="405" ht="12.75">
      <c r="M405" s="9"/>
    </row>
    <row r="406" ht="12.75">
      <c r="M406" s="9"/>
    </row>
    <row r="407" ht="12.75">
      <c r="M407" s="9"/>
    </row>
    <row r="408" ht="12.75">
      <c r="M408" s="9"/>
    </row>
    <row r="409" ht="12.75">
      <c r="M409" s="9"/>
    </row>
    <row r="410" ht="12.75">
      <c r="M410" s="9"/>
    </row>
    <row r="411" ht="12.75">
      <c r="M411" s="9"/>
    </row>
    <row r="412" ht="12.75">
      <c r="M412" s="9"/>
    </row>
    <row r="413" ht="12.75">
      <c r="M413" s="9"/>
    </row>
    <row r="414" ht="12.75">
      <c r="M414" s="9"/>
    </row>
    <row r="415" ht="12.75">
      <c r="M415" s="9"/>
    </row>
    <row r="416" ht="12.75">
      <c r="M416" s="9"/>
    </row>
    <row r="417" ht="12.75">
      <c r="M417" s="9"/>
    </row>
    <row r="418" ht="12.75">
      <c r="M418" s="9"/>
    </row>
    <row r="419" ht="12.75">
      <c r="M419" s="9"/>
    </row>
    <row r="420" ht="12.75">
      <c r="M420" s="9"/>
    </row>
    <row r="421" ht="12.75">
      <c r="M421" s="9"/>
    </row>
    <row r="422" ht="12.75">
      <c r="M422" s="9"/>
    </row>
    <row r="423" ht="12.75">
      <c r="M423" s="9"/>
    </row>
    <row r="424" ht="12.75">
      <c r="M424" s="9"/>
    </row>
    <row r="425" ht="12.75">
      <c r="M425" s="9"/>
    </row>
    <row r="426" ht="12.75">
      <c r="M426" s="9"/>
    </row>
    <row r="427" ht="12.75">
      <c r="M427" s="9"/>
    </row>
    <row r="428" ht="12.75">
      <c r="M428" s="9"/>
    </row>
    <row r="429" ht="12.75">
      <c r="M429" s="9"/>
    </row>
    <row r="430" ht="12.75">
      <c r="M430" s="9"/>
    </row>
    <row r="431" ht="12.75">
      <c r="M431" s="9"/>
    </row>
    <row r="432" ht="12.75">
      <c r="M432" s="9"/>
    </row>
    <row r="433" ht="12.75">
      <c r="M433" s="9"/>
    </row>
    <row r="434" ht="12.75">
      <c r="M434" s="9"/>
    </row>
    <row r="435" ht="12.75">
      <c r="M435" s="9"/>
    </row>
    <row r="436" ht="12.75">
      <c r="M436" s="9"/>
    </row>
    <row r="437" ht="12.75">
      <c r="M437" s="9"/>
    </row>
    <row r="438" ht="12.75">
      <c r="M438" s="9"/>
    </row>
    <row r="439" ht="12.75">
      <c r="M439" s="9"/>
    </row>
    <row r="440" ht="12.75">
      <c r="M440" s="9"/>
    </row>
    <row r="441" ht="12.75">
      <c r="M441" s="9"/>
    </row>
    <row r="442" ht="12.75">
      <c r="M442" s="9"/>
    </row>
    <row r="443" ht="12.75">
      <c r="M443" s="9"/>
    </row>
    <row r="444" ht="12.75">
      <c r="M444" s="9"/>
    </row>
    <row r="445" ht="12.75">
      <c r="M445" s="9"/>
    </row>
  </sheetData>
  <mergeCells count="1">
    <mergeCell ref="B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03"/>
  <sheetViews>
    <sheetView zoomScale="70" zoomScaleNormal="70" workbookViewId="0" topLeftCell="A1">
      <selection activeCell="D15" sqref="D15"/>
    </sheetView>
  </sheetViews>
  <sheetFormatPr defaultColWidth="9.00390625" defaultRowHeight="12.75"/>
  <sheetData>
    <row r="2" spans="2:14" ht="12.75">
      <c r="B2" s="2" t="s">
        <v>0</v>
      </c>
      <c r="C2" s="2" t="s">
        <v>1</v>
      </c>
      <c r="D2" s="2" t="s">
        <v>14</v>
      </c>
      <c r="E2" s="2" t="s">
        <v>15</v>
      </c>
      <c r="F2" s="2" t="s">
        <v>16</v>
      </c>
      <c r="G2" s="2"/>
      <c r="H2" s="2" t="s">
        <v>17</v>
      </c>
      <c r="I2" s="46" t="s">
        <v>23</v>
      </c>
      <c r="K2" s="50" t="s">
        <v>24</v>
      </c>
      <c r="L2" s="50" t="s">
        <v>23</v>
      </c>
      <c r="N2" s="51" t="s">
        <v>12</v>
      </c>
    </row>
    <row r="3" spans="2:14" ht="12.75">
      <c r="B3" s="52">
        <v>0</v>
      </c>
      <c r="C3" s="52">
        <v>0</v>
      </c>
      <c r="D3" s="53">
        <f>-341+6.25*B3</f>
        <v>-341</v>
      </c>
      <c r="E3" s="53">
        <f aca="true" t="shared" si="0" ref="E3:E10">-0.25*C3</f>
        <v>0</v>
      </c>
      <c r="F3" s="30">
        <v>-374</v>
      </c>
      <c r="G3" s="31">
        <v>0</v>
      </c>
      <c r="H3" s="31">
        <f>132+25*B3</f>
        <v>132</v>
      </c>
      <c r="I3" s="54"/>
      <c r="K3" s="54">
        <f aca="true" t="shared" si="1" ref="K3:K66">-282+0.5*B3</f>
        <v>-282</v>
      </c>
      <c r="L3" s="54"/>
      <c r="N3" s="22">
        <f aca="true" t="shared" si="2" ref="N3:N8">1178-28.35*B3</f>
        <v>1178</v>
      </c>
    </row>
    <row r="4" spans="2:14" ht="12.75">
      <c r="B4" s="15">
        <v>5</v>
      </c>
      <c r="C4" s="15">
        <v>20</v>
      </c>
      <c r="D4" s="15">
        <f>-341+6.25*B4</f>
        <v>-309.75</v>
      </c>
      <c r="E4" s="15">
        <f t="shared" si="0"/>
        <v>-5</v>
      </c>
      <c r="F4">
        <v>-216</v>
      </c>
      <c r="G4">
        <v>-158</v>
      </c>
      <c r="H4" s="31">
        <f>132+25*B4</f>
        <v>257</v>
      </c>
      <c r="I4" s="54"/>
      <c r="K4" s="54">
        <f t="shared" si="1"/>
        <v>-279.5</v>
      </c>
      <c r="L4" s="54"/>
      <c r="N4" s="10">
        <f t="shared" si="2"/>
        <v>1036.25</v>
      </c>
    </row>
    <row r="5" spans="2:14" ht="12.75">
      <c r="B5" s="10">
        <v>10</v>
      </c>
      <c r="C5" s="10">
        <v>40</v>
      </c>
      <c r="D5" s="53">
        <f aca="true" t="shared" si="3" ref="D5:D13">-341+6.25*B5</f>
        <v>-278.5</v>
      </c>
      <c r="E5" s="53">
        <f t="shared" si="0"/>
        <v>-10</v>
      </c>
      <c r="F5" s="30">
        <v>-187</v>
      </c>
      <c r="G5" s="31">
        <v>-187</v>
      </c>
      <c r="H5" s="31">
        <f aca="true" t="shared" si="4" ref="H5:H14">132+25*B5</f>
        <v>382</v>
      </c>
      <c r="I5" s="54">
        <f aca="true" t="shared" si="5" ref="I5:I14">-188+25*B5</f>
        <v>62</v>
      </c>
      <c r="K5" s="54">
        <f t="shared" si="1"/>
        <v>-277</v>
      </c>
      <c r="L5" s="54"/>
      <c r="N5" s="22">
        <f t="shared" si="2"/>
        <v>894.5</v>
      </c>
    </row>
    <row r="6" spans="2:14" ht="12.75">
      <c r="B6" s="15">
        <v>15</v>
      </c>
      <c r="C6" s="15">
        <v>60</v>
      </c>
      <c r="D6" s="15">
        <f t="shared" si="3"/>
        <v>-247.25</v>
      </c>
      <c r="E6" s="15">
        <f t="shared" si="0"/>
        <v>-15</v>
      </c>
      <c r="F6" s="16">
        <v>-158</v>
      </c>
      <c r="G6" s="16">
        <v>-216</v>
      </c>
      <c r="H6" s="31">
        <f t="shared" si="4"/>
        <v>507</v>
      </c>
      <c r="I6" s="54">
        <f t="shared" si="5"/>
        <v>187</v>
      </c>
      <c r="K6" s="54">
        <f t="shared" si="1"/>
        <v>-274.5</v>
      </c>
      <c r="L6" s="54"/>
      <c r="N6" s="10">
        <f t="shared" si="2"/>
        <v>752.75</v>
      </c>
    </row>
    <row r="7" spans="2:14" ht="12.75">
      <c r="B7" s="10">
        <v>20</v>
      </c>
      <c r="C7" s="10">
        <v>80</v>
      </c>
      <c r="D7" s="53">
        <f t="shared" si="3"/>
        <v>-216</v>
      </c>
      <c r="E7" s="53">
        <f t="shared" si="0"/>
        <v>-20</v>
      </c>
      <c r="F7" s="16">
        <v>-91</v>
      </c>
      <c r="G7" s="16">
        <v>-283</v>
      </c>
      <c r="H7" s="31">
        <f t="shared" si="4"/>
        <v>632</v>
      </c>
      <c r="I7" s="54">
        <f t="shared" si="5"/>
        <v>312</v>
      </c>
      <c r="K7" s="54">
        <f t="shared" si="1"/>
        <v>-272</v>
      </c>
      <c r="L7" s="54"/>
      <c r="N7" s="22">
        <f t="shared" si="2"/>
        <v>611</v>
      </c>
    </row>
    <row r="8" spans="2:14" ht="12.75">
      <c r="B8" s="15">
        <v>25</v>
      </c>
      <c r="C8" s="15">
        <v>100</v>
      </c>
      <c r="D8" s="15">
        <f t="shared" si="3"/>
        <v>-184.75</v>
      </c>
      <c r="E8" s="15">
        <f t="shared" si="0"/>
        <v>-25</v>
      </c>
      <c r="F8" s="30">
        <v>0</v>
      </c>
      <c r="G8" s="31">
        <v>-374</v>
      </c>
      <c r="H8" s="31">
        <f t="shared" si="4"/>
        <v>757</v>
      </c>
      <c r="I8" s="54">
        <f t="shared" si="5"/>
        <v>437</v>
      </c>
      <c r="K8" s="54">
        <f t="shared" si="1"/>
        <v>-269.5</v>
      </c>
      <c r="L8" s="54"/>
      <c r="N8" s="22">
        <f t="shared" si="2"/>
        <v>469.25</v>
      </c>
    </row>
    <row r="9" spans="2:14" ht="12.75">
      <c r="B9" s="10">
        <v>30</v>
      </c>
      <c r="C9" s="10">
        <v>120</v>
      </c>
      <c r="D9" s="53">
        <f t="shared" si="3"/>
        <v>-153.5</v>
      </c>
      <c r="E9" s="53">
        <f t="shared" si="0"/>
        <v>-30</v>
      </c>
      <c r="F9" s="16"/>
      <c r="G9" s="5"/>
      <c r="H9" s="31">
        <f t="shared" si="4"/>
        <v>882</v>
      </c>
      <c r="I9" s="54">
        <f t="shared" si="5"/>
        <v>562</v>
      </c>
      <c r="K9" s="54">
        <f t="shared" si="1"/>
        <v>-267</v>
      </c>
      <c r="L9" s="54"/>
      <c r="N9" s="10">
        <v>469.3</v>
      </c>
    </row>
    <row r="10" spans="2:14" ht="12.75">
      <c r="B10" s="15">
        <v>35</v>
      </c>
      <c r="C10" s="15">
        <v>140</v>
      </c>
      <c r="D10" s="15">
        <f t="shared" si="3"/>
        <v>-122.25</v>
      </c>
      <c r="E10" s="15">
        <f t="shared" si="0"/>
        <v>-35</v>
      </c>
      <c r="F10" s="55" t="s">
        <v>25</v>
      </c>
      <c r="G10" s="56"/>
      <c r="H10" s="31">
        <f t="shared" si="4"/>
        <v>1007</v>
      </c>
      <c r="I10" s="54">
        <f t="shared" si="5"/>
        <v>687</v>
      </c>
      <c r="K10" s="54">
        <f t="shared" si="1"/>
        <v>-264.5</v>
      </c>
      <c r="L10" s="54"/>
      <c r="N10" s="10">
        <v>469.3</v>
      </c>
    </row>
    <row r="11" spans="2:14" ht="12.75">
      <c r="B11" s="10">
        <v>40</v>
      </c>
      <c r="C11" s="10">
        <v>160</v>
      </c>
      <c r="D11" s="53">
        <f t="shared" si="3"/>
        <v>-91</v>
      </c>
      <c r="E11" s="53">
        <f aca="true" t="shared" si="6" ref="E11:E74">-0.25*C11</f>
        <v>-40</v>
      </c>
      <c r="F11" s="15">
        <v>-294</v>
      </c>
      <c r="G11" s="31">
        <v>0</v>
      </c>
      <c r="H11" s="31">
        <f t="shared" si="4"/>
        <v>1132</v>
      </c>
      <c r="I11" s="54">
        <f t="shared" si="5"/>
        <v>812</v>
      </c>
      <c r="K11" s="54">
        <f t="shared" si="1"/>
        <v>-262</v>
      </c>
      <c r="L11" s="54"/>
      <c r="N11" s="10">
        <v>469.3</v>
      </c>
    </row>
    <row r="12" spans="2:14" ht="12.75">
      <c r="B12" s="15">
        <v>45</v>
      </c>
      <c r="C12" s="15">
        <v>180</v>
      </c>
      <c r="D12" s="15">
        <f t="shared" si="3"/>
        <v>-59.75</v>
      </c>
      <c r="E12" s="53">
        <f t="shared" si="6"/>
        <v>-45</v>
      </c>
      <c r="F12" s="15">
        <v>-220</v>
      </c>
      <c r="G12" s="31">
        <v>-74</v>
      </c>
      <c r="H12" s="31">
        <f t="shared" si="4"/>
        <v>1257</v>
      </c>
      <c r="I12" s="54">
        <f t="shared" si="5"/>
        <v>937</v>
      </c>
      <c r="K12" s="54">
        <f t="shared" si="1"/>
        <v>-259.5</v>
      </c>
      <c r="L12" s="54"/>
      <c r="N12" s="10">
        <v>469.3</v>
      </c>
    </row>
    <row r="13" spans="2:14" ht="12.75">
      <c r="B13" s="10">
        <v>50</v>
      </c>
      <c r="C13" s="10">
        <v>200</v>
      </c>
      <c r="D13" s="53">
        <f t="shared" si="3"/>
        <v>-28.5</v>
      </c>
      <c r="E13" s="15">
        <f t="shared" si="6"/>
        <v>-50</v>
      </c>
      <c r="F13" s="15">
        <v>-147</v>
      </c>
      <c r="G13" s="31">
        <v>-147</v>
      </c>
      <c r="H13" s="31">
        <f t="shared" si="4"/>
        <v>1382</v>
      </c>
      <c r="I13" s="54">
        <f t="shared" si="5"/>
        <v>1062</v>
      </c>
      <c r="K13" s="54">
        <f t="shared" si="1"/>
        <v>-257</v>
      </c>
      <c r="L13" s="54"/>
      <c r="N13" s="10">
        <v>469.3</v>
      </c>
    </row>
    <row r="14" spans="2:14" ht="12.75">
      <c r="B14" s="15">
        <v>55</v>
      </c>
      <c r="C14" s="15">
        <v>220</v>
      </c>
      <c r="D14" s="15">
        <v>0</v>
      </c>
      <c r="E14" s="53">
        <f t="shared" si="6"/>
        <v>-55</v>
      </c>
      <c r="F14" s="15">
        <v>-74</v>
      </c>
      <c r="G14" s="31">
        <v>-220</v>
      </c>
      <c r="H14" s="31">
        <f t="shared" si="4"/>
        <v>1507</v>
      </c>
      <c r="I14" s="54">
        <f t="shared" si="5"/>
        <v>1187</v>
      </c>
      <c r="K14" s="54">
        <f t="shared" si="1"/>
        <v>-254.5</v>
      </c>
      <c r="L14" s="54"/>
      <c r="N14" s="10">
        <v>469.3</v>
      </c>
    </row>
    <row r="15" spans="2:14" ht="12.75">
      <c r="B15" s="10">
        <v>60</v>
      </c>
      <c r="C15" s="10">
        <v>240</v>
      </c>
      <c r="D15" s="53"/>
      <c r="E15" s="15">
        <f t="shared" si="6"/>
        <v>-60</v>
      </c>
      <c r="F15" s="15">
        <v>0</v>
      </c>
      <c r="G15" s="31">
        <v>-294</v>
      </c>
      <c r="H15" s="31">
        <v>1507</v>
      </c>
      <c r="I15" s="54">
        <v>1187</v>
      </c>
      <c r="K15" s="54">
        <f t="shared" si="1"/>
        <v>-252</v>
      </c>
      <c r="L15" s="54"/>
      <c r="N15" s="10">
        <v>469.3</v>
      </c>
    </row>
    <row r="16" spans="2:14" ht="12.75">
      <c r="B16" s="15">
        <v>65</v>
      </c>
      <c r="C16" s="15">
        <v>260</v>
      </c>
      <c r="D16" s="15"/>
      <c r="E16" s="53">
        <f t="shared" si="6"/>
        <v>-65</v>
      </c>
      <c r="F16" s="16"/>
      <c r="G16" s="5"/>
      <c r="H16" s="31">
        <v>1507</v>
      </c>
      <c r="I16" s="54">
        <v>1187</v>
      </c>
      <c r="K16" s="54">
        <f t="shared" si="1"/>
        <v>-249.5</v>
      </c>
      <c r="L16" s="54"/>
      <c r="N16" s="10">
        <v>469.3</v>
      </c>
    </row>
    <row r="17" spans="2:14" ht="12.75">
      <c r="B17" s="10">
        <v>70</v>
      </c>
      <c r="C17" s="10">
        <v>280</v>
      </c>
      <c r="D17" s="53"/>
      <c r="E17" s="15">
        <f t="shared" si="6"/>
        <v>-70</v>
      </c>
      <c r="F17" s="16"/>
      <c r="G17" s="5"/>
      <c r="H17" s="31">
        <v>1507</v>
      </c>
      <c r="I17" s="54">
        <v>1187</v>
      </c>
      <c r="K17" s="54">
        <f t="shared" si="1"/>
        <v>-247</v>
      </c>
      <c r="L17" s="54"/>
      <c r="N17" s="10">
        <v>469.3</v>
      </c>
    </row>
    <row r="18" spans="2:14" ht="12.75">
      <c r="B18" s="15">
        <v>75</v>
      </c>
      <c r="C18" s="15">
        <v>300</v>
      </c>
      <c r="D18" s="15"/>
      <c r="E18" s="53">
        <f t="shared" si="6"/>
        <v>-75</v>
      </c>
      <c r="F18" s="16"/>
      <c r="G18" s="5"/>
      <c r="H18" s="31">
        <v>1507</v>
      </c>
      <c r="I18" s="54">
        <v>1187</v>
      </c>
      <c r="K18" s="54">
        <f t="shared" si="1"/>
        <v>-244.5</v>
      </c>
      <c r="L18" s="54"/>
      <c r="N18" s="10">
        <v>469.3</v>
      </c>
    </row>
    <row r="19" spans="2:14" ht="12.75">
      <c r="B19" s="10">
        <v>80</v>
      </c>
      <c r="C19" s="10">
        <v>320</v>
      </c>
      <c r="D19" s="53"/>
      <c r="E19" s="15">
        <f t="shared" si="6"/>
        <v>-80</v>
      </c>
      <c r="F19" s="16"/>
      <c r="G19" s="5"/>
      <c r="H19" s="31">
        <v>1507</v>
      </c>
      <c r="I19" s="54">
        <v>1187</v>
      </c>
      <c r="K19" s="54">
        <f t="shared" si="1"/>
        <v>-242</v>
      </c>
      <c r="L19" s="54"/>
      <c r="N19" s="10">
        <v>469.3</v>
      </c>
    </row>
    <row r="20" spans="2:14" ht="12.75">
      <c r="B20" s="15">
        <v>85</v>
      </c>
      <c r="C20" s="15">
        <v>340</v>
      </c>
      <c r="D20" s="15"/>
      <c r="E20" s="53">
        <f t="shared" si="6"/>
        <v>-85</v>
      </c>
      <c r="F20" s="16"/>
      <c r="G20" s="5"/>
      <c r="H20" s="31">
        <v>1507</v>
      </c>
      <c r="I20" s="54">
        <v>1187</v>
      </c>
      <c r="K20" s="54">
        <f t="shared" si="1"/>
        <v>-239.5</v>
      </c>
      <c r="L20" s="54"/>
      <c r="N20" s="10">
        <v>469.3</v>
      </c>
    </row>
    <row r="21" spans="2:14" ht="12.75">
      <c r="B21" s="10">
        <v>90</v>
      </c>
      <c r="C21" s="10">
        <v>360</v>
      </c>
      <c r="D21" s="53"/>
      <c r="E21" s="53">
        <f t="shared" si="6"/>
        <v>-90</v>
      </c>
      <c r="F21" s="16"/>
      <c r="G21" s="5"/>
      <c r="H21" s="31">
        <v>1507</v>
      </c>
      <c r="I21" s="54">
        <v>1187</v>
      </c>
      <c r="K21" s="54">
        <f t="shared" si="1"/>
        <v>-237</v>
      </c>
      <c r="L21" s="54"/>
      <c r="N21" s="10">
        <v>469.3</v>
      </c>
    </row>
    <row r="22" spans="2:14" ht="12.75">
      <c r="B22" s="15">
        <v>95</v>
      </c>
      <c r="C22" s="15">
        <v>380</v>
      </c>
      <c r="D22" s="15"/>
      <c r="E22" s="15">
        <f t="shared" si="6"/>
        <v>-95</v>
      </c>
      <c r="F22" s="16"/>
      <c r="G22" s="5"/>
      <c r="H22" s="31">
        <v>1507</v>
      </c>
      <c r="I22" s="54">
        <v>1187</v>
      </c>
      <c r="K22" s="54">
        <f t="shared" si="1"/>
        <v>-234.5</v>
      </c>
      <c r="L22" s="54"/>
      <c r="N22" s="10">
        <v>469.3</v>
      </c>
    </row>
    <row r="23" spans="2:14" ht="12.75">
      <c r="B23" s="10">
        <v>100</v>
      </c>
      <c r="C23" s="10">
        <v>400</v>
      </c>
      <c r="D23" s="15"/>
      <c r="E23" s="53">
        <f t="shared" si="6"/>
        <v>-100</v>
      </c>
      <c r="F23" s="16"/>
      <c r="G23" s="5"/>
      <c r="H23" s="31">
        <v>1507</v>
      </c>
      <c r="I23" s="54">
        <v>1187</v>
      </c>
      <c r="K23" s="54">
        <f t="shared" si="1"/>
        <v>-232</v>
      </c>
      <c r="L23" s="54"/>
      <c r="N23" s="10">
        <v>469.3</v>
      </c>
    </row>
    <row r="24" spans="2:14" ht="12.75">
      <c r="B24" s="15">
        <v>105</v>
      </c>
      <c r="C24" s="15">
        <v>420</v>
      </c>
      <c r="D24" s="15"/>
      <c r="E24" s="15">
        <f t="shared" si="6"/>
        <v>-105</v>
      </c>
      <c r="F24" s="16"/>
      <c r="G24" s="5"/>
      <c r="H24" s="31">
        <v>1507</v>
      </c>
      <c r="I24" s="54">
        <v>1187</v>
      </c>
      <c r="K24" s="54">
        <f t="shared" si="1"/>
        <v>-229.5</v>
      </c>
      <c r="L24" s="54"/>
      <c r="N24" s="10">
        <v>469.3</v>
      </c>
    </row>
    <row r="25" spans="2:14" ht="12.75">
      <c r="B25" s="10">
        <v>110</v>
      </c>
      <c r="C25" s="10">
        <v>440</v>
      </c>
      <c r="D25" s="15"/>
      <c r="E25" s="53">
        <f t="shared" si="6"/>
        <v>-110</v>
      </c>
      <c r="F25" s="16"/>
      <c r="G25" s="5"/>
      <c r="H25" s="31">
        <v>1507</v>
      </c>
      <c r="I25" s="54">
        <v>1187</v>
      </c>
      <c r="K25" s="54">
        <f t="shared" si="1"/>
        <v>-227</v>
      </c>
      <c r="L25" s="54"/>
      <c r="N25" s="10">
        <v>469.3</v>
      </c>
    </row>
    <row r="26" spans="2:14" ht="12.75">
      <c r="B26" s="15">
        <v>115</v>
      </c>
      <c r="C26" s="15">
        <v>460</v>
      </c>
      <c r="D26" s="15"/>
      <c r="E26" s="15">
        <f t="shared" si="6"/>
        <v>-115</v>
      </c>
      <c r="F26" s="16"/>
      <c r="G26" s="5"/>
      <c r="H26" s="31">
        <v>1507</v>
      </c>
      <c r="I26" s="54">
        <v>1187</v>
      </c>
      <c r="K26" s="54">
        <f t="shared" si="1"/>
        <v>-224.5</v>
      </c>
      <c r="L26" s="54"/>
      <c r="N26" s="10">
        <v>469.3</v>
      </c>
    </row>
    <row r="27" spans="2:14" ht="12.75">
      <c r="B27" s="10">
        <v>120</v>
      </c>
      <c r="C27" s="10">
        <v>480</v>
      </c>
      <c r="D27" s="15"/>
      <c r="E27" s="53">
        <f t="shared" si="6"/>
        <v>-120</v>
      </c>
      <c r="F27" s="16"/>
      <c r="G27" s="5"/>
      <c r="H27" s="31">
        <v>1507</v>
      </c>
      <c r="I27" s="54">
        <v>1187</v>
      </c>
      <c r="K27" s="54">
        <f t="shared" si="1"/>
        <v>-222</v>
      </c>
      <c r="L27" s="54"/>
      <c r="N27" s="10">
        <v>469.3</v>
      </c>
    </row>
    <row r="28" spans="2:14" ht="12.75">
      <c r="B28" s="15">
        <v>125</v>
      </c>
      <c r="C28" s="15">
        <v>500</v>
      </c>
      <c r="D28" s="15"/>
      <c r="E28" s="15">
        <f t="shared" si="6"/>
        <v>-125</v>
      </c>
      <c r="F28" s="5"/>
      <c r="G28" s="5"/>
      <c r="H28" s="31">
        <v>1507</v>
      </c>
      <c r="I28" s="54">
        <v>1187</v>
      </c>
      <c r="K28" s="54">
        <f t="shared" si="1"/>
        <v>-219.5</v>
      </c>
      <c r="L28" s="54"/>
      <c r="N28" s="10">
        <v>469.3</v>
      </c>
    </row>
    <row r="29" spans="2:14" ht="12.75">
      <c r="B29" s="10">
        <v>130</v>
      </c>
      <c r="C29" s="10">
        <v>520</v>
      </c>
      <c r="D29" s="15"/>
      <c r="E29" s="53">
        <f t="shared" si="6"/>
        <v>-130</v>
      </c>
      <c r="F29" s="5"/>
      <c r="G29" s="5"/>
      <c r="H29" s="31">
        <v>1507</v>
      </c>
      <c r="I29" s="54">
        <v>1187</v>
      </c>
      <c r="K29" s="54">
        <f t="shared" si="1"/>
        <v>-217</v>
      </c>
      <c r="L29" s="54"/>
      <c r="N29" s="10">
        <v>469.3</v>
      </c>
    </row>
    <row r="30" spans="2:14" ht="12.75">
      <c r="B30" s="15">
        <v>135</v>
      </c>
      <c r="C30" s="15">
        <v>540</v>
      </c>
      <c r="D30" s="15"/>
      <c r="E30" s="53">
        <f t="shared" si="6"/>
        <v>-135</v>
      </c>
      <c r="F30" s="5"/>
      <c r="G30" s="5"/>
      <c r="H30" s="31">
        <v>1507</v>
      </c>
      <c r="I30" s="54">
        <v>1187</v>
      </c>
      <c r="K30" s="54">
        <f t="shared" si="1"/>
        <v>-214.5</v>
      </c>
      <c r="L30" s="54"/>
      <c r="N30" s="10">
        <v>469.3</v>
      </c>
    </row>
    <row r="31" spans="2:14" ht="12.75">
      <c r="B31" s="10">
        <v>140</v>
      </c>
      <c r="C31" s="10">
        <v>560</v>
      </c>
      <c r="D31" s="15"/>
      <c r="E31" s="15">
        <f t="shared" si="6"/>
        <v>-140</v>
      </c>
      <c r="F31" s="5"/>
      <c r="G31" s="5"/>
      <c r="H31" s="31">
        <v>1507</v>
      </c>
      <c r="I31" s="54">
        <v>1187</v>
      </c>
      <c r="K31" s="54">
        <f t="shared" si="1"/>
        <v>-212</v>
      </c>
      <c r="L31" s="54"/>
      <c r="N31" s="10">
        <v>469.3</v>
      </c>
    </row>
    <row r="32" spans="2:14" ht="12.75">
      <c r="B32" s="15">
        <v>145</v>
      </c>
      <c r="C32" s="15">
        <v>580</v>
      </c>
      <c r="D32" s="15"/>
      <c r="E32" s="53">
        <f t="shared" si="6"/>
        <v>-145</v>
      </c>
      <c r="F32" s="5"/>
      <c r="G32" s="5"/>
      <c r="H32" s="31">
        <v>1507</v>
      </c>
      <c r="I32" s="54">
        <v>1187</v>
      </c>
      <c r="K32" s="54">
        <f t="shared" si="1"/>
        <v>-209.5</v>
      </c>
      <c r="L32" s="54"/>
      <c r="N32" s="10">
        <v>469.3</v>
      </c>
    </row>
    <row r="33" spans="2:14" ht="12.75">
      <c r="B33" s="10">
        <v>150</v>
      </c>
      <c r="C33" s="10">
        <v>600</v>
      </c>
      <c r="D33" s="15"/>
      <c r="E33" s="15">
        <f t="shared" si="6"/>
        <v>-150</v>
      </c>
      <c r="F33" s="5"/>
      <c r="G33" s="5"/>
      <c r="H33" s="31">
        <v>1507</v>
      </c>
      <c r="I33" s="54">
        <v>1187</v>
      </c>
      <c r="K33" s="54">
        <f t="shared" si="1"/>
        <v>-207</v>
      </c>
      <c r="L33" s="54"/>
      <c r="N33" s="10">
        <v>469.3</v>
      </c>
    </row>
    <row r="34" spans="2:14" ht="12.75">
      <c r="B34" s="15">
        <v>155</v>
      </c>
      <c r="C34" s="15">
        <v>620</v>
      </c>
      <c r="D34" s="15"/>
      <c r="E34" s="53">
        <f t="shared" si="6"/>
        <v>-155</v>
      </c>
      <c r="F34" s="5"/>
      <c r="G34" s="5"/>
      <c r="H34" s="31">
        <v>1507</v>
      </c>
      <c r="I34" s="54">
        <v>1187</v>
      </c>
      <c r="K34" s="54">
        <f t="shared" si="1"/>
        <v>-204.5</v>
      </c>
      <c r="L34" s="54"/>
      <c r="N34" s="10">
        <v>469.3</v>
      </c>
    </row>
    <row r="35" spans="2:14" ht="12.75">
      <c r="B35" s="10">
        <v>160</v>
      </c>
      <c r="C35" s="10">
        <v>640</v>
      </c>
      <c r="D35" s="15"/>
      <c r="E35" s="15">
        <f t="shared" si="6"/>
        <v>-160</v>
      </c>
      <c r="F35" s="5"/>
      <c r="G35" s="5"/>
      <c r="H35" s="31">
        <v>1507</v>
      </c>
      <c r="I35" s="54">
        <v>1187</v>
      </c>
      <c r="K35" s="54">
        <f t="shared" si="1"/>
        <v>-202</v>
      </c>
      <c r="L35" s="54"/>
      <c r="N35" s="10">
        <v>469.3</v>
      </c>
    </row>
    <row r="36" spans="2:14" ht="12.75">
      <c r="B36" s="15">
        <v>165</v>
      </c>
      <c r="C36" s="15">
        <v>660</v>
      </c>
      <c r="D36" s="15"/>
      <c r="E36" s="53">
        <f t="shared" si="6"/>
        <v>-165</v>
      </c>
      <c r="F36" s="5"/>
      <c r="G36" s="5"/>
      <c r="H36" s="31">
        <v>1507</v>
      </c>
      <c r="I36" s="54">
        <v>1187</v>
      </c>
      <c r="K36" s="54">
        <f t="shared" si="1"/>
        <v>-199.5</v>
      </c>
      <c r="L36" s="54"/>
      <c r="N36" s="10">
        <v>469.3</v>
      </c>
    </row>
    <row r="37" spans="2:14" ht="12.75">
      <c r="B37" s="10">
        <v>170</v>
      </c>
      <c r="C37" s="10">
        <v>680</v>
      </c>
      <c r="D37" s="15"/>
      <c r="E37" s="15">
        <f t="shared" si="6"/>
        <v>-170</v>
      </c>
      <c r="F37" s="5"/>
      <c r="G37" s="5"/>
      <c r="H37" s="31">
        <v>1507</v>
      </c>
      <c r="I37" s="54">
        <v>1187</v>
      </c>
      <c r="K37" s="54">
        <f t="shared" si="1"/>
        <v>-197</v>
      </c>
      <c r="L37" s="54"/>
      <c r="N37" s="10">
        <v>469.3</v>
      </c>
    </row>
    <row r="38" spans="2:14" ht="12.75">
      <c r="B38" s="15">
        <v>175</v>
      </c>
      <c r="C38" s="15">
        <v>700</v>
      </c>
      <c r="D38" s="15"/>
      <c r="E38" s="53">
        <f t="shared" si="6"/>
        <v>-175</v>
      </c>
      <c r="F38" s="5"/>
      <c r="G38" s="5"/>
      <c r="H38" s="31">
        <v>1507</v>
      </c>
      <c r="I38" s="54">
        <v>1187</v>
      </c>
      <c r="K38" s="54">
        <f t="shared" si="1"/>
        <v>-194.5</v>
      </c>
      <c r="L38" s="54"/>
      <c r="N38" s="10">
        <v>469.3</v>
      </c>
    </row>
    <row r="39" spans="2:14" ht="12.75">
      <c r="B39" s="10">
        <v>180</v>
      </c>
      <c r="C39" s="10">
        <v>720</v>
      </c>
      <c r="D39" s="15"/>
      <c r="E39" s="53">
        <f t="shared" si="6"/>
        <v>-180</v>
      </c>
      <c r="F39" s="5"/>
      <c r="G39" s="5"/>
      <c r="H39" s="31">
        <v>1507</v>
      </c>
      <c r="I39" s="54">
        <v>1187</v>
      </c>
      <c r="K39" s="54">
        <f t="shared" si="1"/>
        <v>-192</v>
      </c>
      <c r="L39" s="54"/>
      <c r="N39" s="10">
        <v>469.3</v>
      </c>
    </row>
    <row r="40" spans="2:14" ht="12.75">
      <c r="B40" s="15">
        <v>185</v>
      </c>
      <c r="C40" s="15">
        <v>740</v>
      </c>
      <c r="D40" s="15"/>
      <c r="E40" s="15">
        <f t="shared" si="6"/>
        <v>-185</v>
      </c>
      <c r="F40" s="5"/>
      <c r="G40" s="5"/>
      <c r="H40" s="31">
        <v>1507</v>
      </c>
      <c r="I40" s="54">
        <v>1187</v>
      </c>
      <c r="K40" s="54">
        <f t="shared" si="1"/>
        <v>-189.5</v>
      </c>
      <c r="L40" s="54">
        <f aca="true" t="shared" si="7" ref="L40:L76">-920+5*B40</f>
        <v>5</v>
      </c>
      <c r="N40" s="10">
        <v>469.3</v>
      </c>
    </row>
    <row r="41" spans="2:14" ht="12.75">
      <c r="B41" s="10">
        <v>190</v>
      </c>
      <c r="C41" s="10">
        <v>760</v>
      </c>
      <c r="D41" s="15"/>
      <c r="E41" s="53">
        <f t="shared" si="6"/>
        <v>-190</v>
      </c>
      <c r="F41" s="5"/>
      <c r="G41" s="5"/>
      <c r="H41" s="31">
        <v>1507</v>
      </c>
      <c r="I41" s="54">
        <v>1187</v>
      </c>
      <c r="K41" s="54">
        <f t="shared" si="1"/>
        <v>-187</v>
      </c>
      <c r="L41" s="54">
        <f t="shared" si="7"/>
        <v>30</v>
      </c>
      <c r="N41" s="10">
        <v>469.3</v>
      </c>
    </row>
    <row r="42" spans="2:14" ht="12.75">
      <c r="B42" s="15">
        <v>195</v>
      </c>
      <c r="C42" s="15">
        <v>780</v>
      </c>
      <c r="D42" s="15"/>
      <c r="E42" s="15">
        <f t="shared" si="6"/>
        <v>-195</v>
      </c>
      <c r="F42" s="5"/>
      <c r="G42" s="5"/>
      <c r="H42" s="31">
        <v>1507</v>
      </c>
      <c r="I42" s="54">
        <v>1187</v>
      </c>
      <c r="K42" s="54">
        <f t="shared" si="1"/>
        <v>-184.5</v>
      </c>
      <c r="L42" s="54">
        <f t="shared" si="7"/>
        <v>55</v>
      </c>
      <c r="N42" s="10">
        <v>469.3</v>
      </c>
    </row>
    <row r="43" spans="2:14" ht="12.75">
      <c r="B43" s="10">
        <v>200</v>
      </c>
      <c r="C43" s="10">
        <v>800</v>
      </c>
      <c r="D43" s="15"/>
      <c r="E43" s="53">
        <f t="shared" si="6"/>
        <v>-200</v>
      </c>
      <c r="F43" s="5"/>
      <c r="G43" s="5"/>
      <c r="H43" s="31">
        <v>1507</v>
      </c>
      <c r="I43" s="54">
        <v>1187</v>
      </c>
      <c r="K43" s="54">
        <f t="shared" si="1"/>
        <v>-182</v>
      </c>
      <c r="L43" s="54">
        <f t="shared" si="7"/>
        <v>80</v>
      </c>
      <c r="N43" s="10">
        <v>469.3</v>
      </c>
    </row>
    <row r="44" spans="2:14" ht="12.75">
      <c r="B44" s="15">
        <v>205</v>
      </c>
      <c r="C44" s="15">
        <v>820</v>
      </c>
      <c r="D44" s="15"/>
      <c r="E44" s="15">
        <f t="shared" si="6"/>
        <v>-205</v>
      </c>
      <c r="F44" s="5"/>
      <c r="G44" s="5"/>
      <c r="H44" s="31">
        <v>1507</v>
      </c>
      <c r="I44" s="54">
        <v>1187</v>
      </c>
      <c r="K44" s="54">
        <f t="shared" si="1"/>
        <v>-179.5</v>
      </c>
      <c r="L44" s="54">
        <f t="shared" si="7"/>
        <v>105</v>
      </c>
      <c r="N44" s="10">
        <v>469.3</v>
      </c>
    </row>
    <row r="45" spans="2:14" ht="12.75">
      <c r="B45" s="10">
        <v>210</v>
      </c>
      <c r="C45" s="10">
        <v>840</v>
      </c>
      <c r="D45" s="15"/>
      <c r="E45" s="53">
        <f t="shared" si="6"/>
        <v>-210</v>
      </c>
      <c r="F45" s="5"/>
      <c r="G45" s="5"/>
      <c r="H45" s="31">
        <v>1507</v>
      </c>
      <c r="I45" s="54">
        <v>1187</v>
      </c>
      <c r="K45" s="54">
        <f t="shared" si="1"/>
        <v>-177</v>
      </c>
      <c r="L45" s="54">
        <f t="shared" si="7"/>
        <v>130</v>
      </c>
      <c r="N45" s="10">
        <v>469.3</v>
      </c>
    </row>
    <row r="46" spans="2:14" ht="12.75">
      <c r="B46" s="15">
        <v>215</v>
      </c>
      <c r="C46" s="15">
        <v>860</v>
      </c>
      <c r="D46" s="15"/>
      <c r="E46" s="15">
        <f t="shared" si="6"/>
        <v>-215</v>
      </c>
      <c r="F46" s="5"/>
      <c r="G46" s="5"/>
      <c r="H46" s="31">
        <v>1507</v>
      </c>
      <c r="I46" s="54">
        <v>1187</v>
      </c>
      <c r="K46" s="54">
        <f t="shared" si="1"/>
        <v>-174.5</v>
      </c>
      <c r="L46" s="54">
        <f t="shared" si="7"/>
        <v>155</v>
      </c>
      <c r="N46" s="10">
        <v>469.3</v>
      </c>
    </row>
    <row r="47" spans="2:14" ht="12.75">
      <c r="B47" s="10">
        <v>220</v>
      </c>
      <c r="C47" s="10">
        <v>880</v>
      </c>
      <c r="D47" s="15"/>
      <c r="E47" s="53">
        <f t="shared" si="6"/>
        <v>-220</v>
      </c>
      <c r="F47" s="5"/>
      <c r="G47" s="5"/>
      <c r="H47" s="31">
        <v>1507</v>
      </c>
      <c r="I47" s="54">
        <v>1187</v>
      </c>
      <c r="K47" s="54">
        <f t="shared" si="1"/>
        <v>-172</v>
      </c>
      <c r="L47" s="54">
        <f t="shared" si="7"/>
        <v>180</v>
      </c>
      <c r="N47" s="10">
        <v>469.3</v>
      </c>
    </row>
    <row r="48" spans="2:14" ht="12.75">
      <c r="B48" s="15">
        <v>225</v>
      </c>
      <c r="C48" s="15">
        <v>900</v>
      </c>
      <c r="D48" s="15"/>
      <c r="E48" s="53">
        <f t="shared" si="6"/>
        <v>-225</v>
      </c>
      <c r="F48" s="5"/>
      <c r="G48" s="5"/>
      <c r="H48" s="31">
        <v>1507</v>
      </c>
      <c r="I48" s="54">
        <v>1187</v>
      </c>
      <c r="K48" s="54">
        <f t="shared" si="1"/>
        <v>-169.5</v>
      </c>
      <c r="L48" s="54">
        <f t="shared" si="7"/>
        <v>205</v>
      </c>
      <c r="N48" s="10">
        <v>469.3</v>
      </c>
    </row>
    <row r="49" spans="2:14" ht="12.75">
      <c r="B49" s="10">
        <v>230</v>
      </c>
      <c r="C49" s="10">
        <v>920</v>
      </c>
      <c r="D49" s="15"/>
      <c r="E49" s="15">
        <f t="shared" si="6"/>
        <v>-230</v>
      </c>
      <c r="F49" s="5"/>
      <c r="G49" s="5"/>
      <c r="H49" s="31">
        <v>1507</v>
      </c>
      <c r="I49" s="54">
        <v>1187</v>
      </c>
      <c r="K49" s="54">
        <f t="shared" si="1"/>
        <v>-167</v>
      </c>
      <c r="L49" s="54">
        <f t="shared" si="7"/>
        <v>230</v>
      </c>
      <c r="N49" s="10">
        <v>469.3</v>
      </c>
    </row>
    <row r="50" spans="2:14" ht="12.75">
      <c r="B50" s="15">
        <v>235</v>
      </c>
      <c r="C50" s="15">
        <v>940</v>
      </c>
      <c r="D50" s="15"/>
      <c r="E50" s="53">
        <f t="shared" si="6"/>
        <v>-235</v>
      </c>
      <c r="F50" s="5"/>
      <c r="G50" s="5"/>
      <c r="H50" s="31">
        <v>1507</v>
      </c>
      <c r="I50" s="54">
        <v>1187</v>
      </c>
      <c r="K50" s="54">
        <f t="shared" si="1"/>
        <v>-164.5</v>
      </c>
      <c r="L50" s="54">
        <f t="shared" si="7"/>
        <v>255</v>
      </c>
      <c r="N50" s="10">
        <v>469.3</v>
      </c>
    </row>
    <row r="51" spans="2:14" ht="12.75">
      <c r="B51" s="10">
        <v>240</v>
      </c>
      <c r="C51" s="10">
        <v>960</v>
      </c>
      <c r="D51" s="15"/>
      <c r="E51" s="15">
        <f t="shared" si="6"/>
        <v>-240</v>
      </c>
      <c r="F51" s="5"/>
      <c r="G51" s="5"/>
      <c r="H51" s="31">
        <v>1507</v>
      </c>
      <c r="I51" s="54">
        <v>1187</v>
      </c>
      <c r="K51" s="54">
        <f t="shared" si="1"/>
        <v>-162</v>
      </c>
      <c r="L51" s="54">
        <f t="shared" si="7"/>
        <v>280</v>
      </c>
      <c r="N51" s="10">
        <v>469.3</v>
      </c>
    </row>
    <row r="52" spans="2:14" ht="12.75">
      <c r="B52" s="15">
        <v>245</v>
      </c>
      <c r="C52" s="15">
        <v>980</v>
      </c>
      <c r="D52" s="15"/>
      <c r="E52" s="53">
        <f t="shared" si="6"/>
        <v>-245</v>
      </c>
      <c r="F52" s="5"/>
      <c r="G52" s="5"/>
      <c r="H52" s="31">
        <v>1507</v>
      </c>
      <c r="I52" s="54">
        <v>1187</v>
      </c>
      <c r="K52" s="54">
        <f t="shared" si="1"/>
        <v>-159.5</v>
      </c>
      <c r="L52" s="54">
        <f t="shared" si="7"/>
        <v>305</v>
      </c>
      <c r="N52" s="10">
        <v>469.3</v>
      </c>
    </row>
    <row r="53" spans="2:14" ht="12.75">
      <c r="B53" s="10">
        <v>250</v>
      </c>
      <c r="C53" s="10">
        <v>1000</v>
      </c>
      <c r="D53" s="15"/>
      <c r="E53" s="15">
        <f t="shared" si="6"/>
        <v>-250</v>
      </c>
      <c r="F53" s="5"/>
      <c r="G53" s="5"/>
      <c r="H53" s="31">
        <v>1507</v>
      </c>
      <c r="I53" s="54">
        <v>1187</v>
      </c>
      <c r="K53" s="54">
        <f t="shared" si="1"/>
        <v>-157</v>
      </c>
      <c r="L53" s="54">
        <f t="shared" si="7"/>
        <v>330</v>
      </c>
      <c r="N53" s="10">
        <v>469.3</v>
      </c>
    </row>
    <row r="54" spans="2:14" ht="12.75">
      <c r="B54" s="15">
        <v>255</v>
      </c>
      <c r="C54" s="15">
        <v>1020</v>
      </c>
      <c r="D54" s="15"/>
      <c r="E54" s="53">
        <f t="shared" si="6"/>
        <v>-255</v>
      </c>
      <c r="F54" s="5"/>
      <c r="G54" s="5"/>
      <c r="H54" s="31">
        <v>1507</v>
      </c>
      <c r="I54" s="54">
        <v>1187</v>
      </c>
      <c r="K54" s="54">
        <f t="shared" si="1"/>
        <v>-154.5</v>
      </c>
      <c r="L54" s="54">
        <f t="shared" si="7"/>
        <v>355</v>
      </c>
      <c r="N54" s="10">
        <v>469.3</v>
      </c>
    </row>
    <row r="55" spans="2:14" ht="12.75">
      <c r="B55" s="10">
        <v>260</v>
      </c>
      <c r="C55" s="10">
        <v>1040</v>
      </c>
      <c r="D55" s="15"/>
      <c r="E55" s="15">
        <f t="shared" si="6"/>
        <v>-260</v>
      </c>
      <c r="F55" s="5"/>
      <c r="G55" s="5"/>
      <c r="H55" s="31">
        <v>1507</v>
      </c>
      <c r="I55" s="54">
        <v>1187</v>
      </c>
      <c r="K55" s="54">
        <f t="shared" si="1"/>
        <v>-152</v>
      </c>
      <c r="L55" s="54">
        <f t="shared" si="7"/>
        <v>380</v>
      </c>
      <c r="N55" s="10">
        <v>469.3</v>
      </c>
    </row>
    <row r="56" spans="2:14" ht="12.75">
      <c r="B56" s="15">
        <v>265</v>
      </c>
      <c r="C56" s="15">
        <v>1060</v>
      </c>
      <c r="D56" s="15"/>
      <c r="E56" s="53">
        <f t="shared" si="6"/>
        <v>-265</v>
      </c>
      <c r="F56" s="5"/>
      <c r="G56" s="5"/>
      <c r="H56" s="31">
        <v>1507</v>
      </c>
      <c r="I56" s="54">
        <v>1187</v>
      </c>
      <c r="K56" s="54">
        <f t="shared" si="1"/>
        <v>-149.5</v>
      </c>
      <c r="L56" s="54">
        <f t="shared" si="7"/>
        <v>405</v>
      </c>
      <c r="N56" s="10">
        <v>469.3</v>
      </c>
    </row>
    <row r="57" spans="2:14" ht="12.75">
      <c r="B57" s="10">
        <v>270</v>
      </c>
      <c r="C57" s="10">
        <v>1080</v>
      </c>
      <c r="D57" s="15"/>
      <c r="E57" s="53">
        <f t="shared" si="6"/>
        <v>-270</v>
      </c>
      <c r="F57" s="5"/>
      <c r="G57" s="5"/>
      <c r="H57" s="31">
        <v>1507</v>
      </c>
      <c r="I57" s="54">
        <v>1187</v>
      </c>
      <c r="K57" s="54">
        <f t="shared" si="1"/>
        <v>-147</v>
      </c>
      <c r="L57" s="54">
        <f t="shared" si="7"/>
        <v>430</v>
      </c>
      <c r="N57" s="10">
        <v>469.3</v>
      </c>
    </row>
    <row r="58" spans="2:14" ht="12.75">
      <c r="B58" s="15">
        <v>275</v>
      </c>
      <c r="C58" s="15">
        <v>1100</v>
      </c>
      <c r="D58" s="15"/>
      <c r="E58" s="15">
        <f t="shared" si="6"/>
        <v>-275</v>
      </c>
      <c r="F58" s="5"/>
      <c r="G58" s="5"/>
      <c r="H58" s="31">
        <v>1507</v>
      </c>
      <c r="I58" s="54">
        <v>1187</v>
      </c>
      <c r="K58" s="54">
        <f t="shared" si="1"/>
        <v>-144.5</v>
      </c>
      <c r="L58" s="54">
        <f t="shared" si="7"/>
        <v>455</v>
      </c>
      <c r="N58" s="10">
        <v>469.3</v>
      </c>
    </row>
    <row r="59" spans="2:14" ht="12.75">
      <c r="B59" s="10">
        <v>280</v>
      </c>
      <c r="C59" s="10">
        <v>1120</v>
      </c>
      <c r="D59" s="15"/>
      <c r="E59" s="53">
        <f t="shared" si="6"/>
        <v>-280</v>
      </c>
      <c r="F59" s="5"/>
      <c r="G59" s="5"/>
      <c r="H59" s="31">
        <v>1507</v>
      </c>
      <c r="I59" s="54">
        <v>1187</v>
      </c>
      <c r="K59" s="54">
        <f t="shared" si="1"/>
        <v>-142</v>
      </c>
      <c r="L59" s="54">
        <f t="shared" si="7"/>
        <v>480</v>
      </c>
      <c r="N59" s="10">
        <v>469.3</v>
      </c>
    </row>
    <row r="60" spans="2:14" ht="12.75">
      <c r="B60" s="15">
        <v>285</v>
      </c>
      <c r="C60" s="15">
        <v>1140</v>
      </c>
      <c r="D60" s="15"/>
      <c r="E60" s="15">
        <f t="shared" si="6"/>
        <v>-285</v>
      </c>
      <c r="F60" s="5"/>
      <c r="G60" s="5"/>
      <c r="H60" s="31">
        <v>1507</v>
      </c>
      <c r="I60" s="54">
        <v>1187</v>
      </c>
      <c r="K60" s="54">
        <f t="shared" si="1"/>
        <v>-139.5</v>
      </c>
      <c r="L60" s="54">
        <f t="shared" si="7"/>
        <v>505</v>
      </c>
      <c r="N60" s="10">
        <v>469.3</v>
      </c>
    </row>
    <row r="61" spans="2:14" ht="12.75">
      <c r="B61" s="10">
        <v>290</v>
      </c>
      <c r="C61" s="10">
        <v>1160</v>
      </c>
      <c r="D61" s="15"/>
      <c r="E61" s="53">
        <f t="shared" si="6"/>
        <v>-290</v>
      </c>
      <c r="F61" s="5"/>
      <c r="G61" s="5"/>
      <c r="H61" s="31">
        <v>1507</v>
      </c>
      <c r="I61" s="54">
        <v>1187</v>
      </c>
      <c r="K61" s="54">
        <f t="shared" si="1"/>
        <v>-137</v>
      </c>
      <c r="L61" s="54">
        <f t="shared" si="7"/>
        <v>530</v>
      </c>
      <c r="N61" s="10">
        <v>469.3</v>
      </c>
    </row>
    <row r="62" spans="2:14" ht="12.75">
      <c r="B62" s="15">
        <v>295</v>
      </c>
      <c r="C62" s="15">
        <v>1180</v>
      </c>
      <c r="D62" s="15"/>
      <c r="E62" s="15">
        <f t="shared" si="6"/>
        <v>-295</v>
      </c>
      <c r="F62" s="5"/>
      <c r="G62" s="5"/>
      <c r="H62" s="31">
        <v>1507</v>
      </c>
      <c r="I62" s="54">
        <v>1187</v>
      </c>
      <c r="K62" s="54">
        <f t="shared" si="1"/>
        <v>-134.5</v>
      </c>
      <c r="L62" s="54">
        <f t="shared" si="7"/>
        <v>555</v>
      </c>
      <c r="N62" s="10">
        <v>469.3</v>
      </c>
    </row>
    <row r="63" spans="2:14" ht="12.75">
      <c r="B63" s="10">
        <v>300</v>
      </c>
      <c r="C63" s="10">
        <v>1200</v>
      </c>
      <c r="D63" s="15"/>
      <c r="E63" s="53">
        <f t="shared" si="6"/>
        <v>-300</v>
      </c>
      <c r="F63" s="5"/>
      <c r="G63" s="5"/>
      <c r="H63" s="31">
        <v>1507</v>
      </c>
      <c r="I63" s="54">
        <v>1187</v>
      </c>
      <c r="K63" s="54">
        <f t="shared" si="1"/>
        <v>-132</v>
      </c>
      <c r="L63" s="54">
        <f t="shared" si="7"/>
        <v>580</v>
      </c>
      <c r="N63" s="10">
        <v>469.3</v>
      </c>
    </row>
    <row r="64" spans="2:14" ht="12.75">
      <c r="B64" s="15">
        <v>305</v>
      </c>
      <c r="C64" s="15">
        <v>1220</v>
      </c>
      <c r="D64" s="15"/>
      <c r="E64" s="15">
        <f t="shared" si="6"/>
        <v>-305</v>
      </c>
      <c r="F64" s="5"/>
      <c r="G64" s="5"/>
      <c r="H64" s="31">
        <v>1507</v>
      </c>
      <c r="I64" s="54">
        <v>1187</v>
      </c>
      <c r="K64" s="54">
        <f t="shared" si="1"/>
        <v>-129.5</v>
      </c>
      <c r="L64" s="54">
        <f t="shared" si="7"/>
        <v>605</v>
      </c>
      <c r="N64" s="10">
        <v>469.3</v>
      </c>
    </row>
    <row r="65" spans="2:14" ht="12.75">
      <c r="B65" s="10">
        <v>310</v>
      </c>
      <c r="C65" s="10">
        <v>1240</v>
      </c>
      <c r="D65" s="15"/>
      <c r="E65" s="53">
        <f t="shared" si="6"/>
        <v>-310</v>
      </c>
      <c r="F65" s="5"/>
      <c r="G65" s="5"/>
      <c r="H65" s="31">
        <v>1507</v>
      </c>
      <c r="I65" s="54">
        <v>1187</v>
      </c>
      <c r="K65" s="54">
        <f t="shared" si="1"/>
        <v>-127</v>
      </c>
      <c r="L65" s="54">
        <f t="shared" si="7"/>
        <v>630</v>
      </c>
      <c r="N65" s="10">
        <v>469.3</v>
      </c>
    </row>
    <row r="66" spans="2:14" ht="12.75">
      <c r="B66" s="15">
        <v>315</v>
      </c>
      <c r="C66" s="15">
        <v>1260</v>
      </c>
      <c r="D66" s="15"/>
      <c r="E66" s="53">
        <f t="shared" si="6"/>
        <v>-315</v>
      </c>
      <c r="F66" s="5"/>
      <c r="G66" s="5"/>
      <c r="H66" s="31">
        <v>1507</v>
      </c>
      <c r="I66" s="54">
        <v>1187</v>
      </c>
      <c r="K66" s="54">
        <f t="shared" si="1"/>
        <v>-124.5</v>
      </c>
      <c r="L66" s="54">
        <f t="shared" si="7"/>
        <v>655</v>
      </c>
      <c r="N66" s="10">
        <v>469.3</v>
      </c>
    </row>
    <row r="67" spans="2:14" ht="12.75">
      <c r="B67" s="10">
        <v>320</v>
      </c>
      <c r="C67" s="10">
        <v>1280</v>
      </c>
      <c r="D67" s="15"/>
      <c r="E67" s="15">
        <f t="shared" si="6"/>
        <v>-320</v>
      </c>
      <c r="F67" s="5"/>
      <c r="G67" s="5"/>
      <c r="H67" s="31">
        <v>1507</v>
      </c>
      <c r="I67" s="54">
        <v>1187</v>
      </c>
      <c r="K67" s="54">
        <f aca="true" t="shared" si="8" ref="K67:K103">-282+0.5*B67</f>
        <v>-122</v>
      </c>
      <c r="L67" s="54">
        <f t="shared" si="7"/>
        <v>680</v>
      </c>
      <c r="N67" s="10">
        <v>469.3</v>
      </c>
    </row>
    <row r="68" spans="2:14" ht="12.75">
      <c r="B68" s="15">
        <v>325</v>
      </c>
      <c r="C68" s="15">
        <v>1300</v>
      </c>
      <c r="D68" s="15"/>
      <c r="E68" s="53">
        <f t="shared" si="6"/>
        <v>-325</v>
      </c>
      <c r="F68" s="5"/>
      <c r="G68" s="5"/>
      <c r="H68" s="31">
        <v>1507</v>
      </c>
      <c r="I68" s="54">
        <v>1187</v>
      </c>
      <c r="K68" s="54">
        <f t="shared" si="8"/>
        <v>-119.5</v>
      </c>
      <c r="L68" s="54">
        <f t="shared" si="7"/>
        <v>705</v>
      </c>
      <c r="N68" s="10">
        <v>469.3</v>
      </c>
    </row>
    <row r="69" spans="2:14" ht="12.75">
      <c r="B69" s="10">
        <v>330</v>
      </c>
      <c r="C69" s="10">
        <v>1320</v>
      </c>
      <c r="D69" s="15"/>
      <c r="E69" s="15">
        <f t="shared" si="6"/>
        <v>-330</v>
      </c>
      <c r="F69" s="5"/>
      <c r="G69" s="5"/>
      <c r="H69" s="31">
        <v>1507</v>
      </c>
      <c r="I69" s="54">
        <v>1187</v>
      </c>
      <c r="K69" s="54">
        <f t="shared" si="8"/>
        <v>-117</v>
      </c>
      <c r="L69" s="54">
        <f t="shared" si="7"/>
        <v>730</v>
      </c>
      <c r="N69" s="10">
        <v>469.3</v>
      </c>
    </row>
    <row r="70" spans="2:14" ht="12.75">
      <c r="B70" s="15">
        <v>335</v>
      </c>
      <c r="C70" s="15">
        <v>1340</v>
      </c>
      <c r="D70" s="15"/>
      <c r="E70" s="53">
        <f t="shared" si="6"/>
        <v>-335</v>
      </c>
      <c r="F70" s="5"/>
      <c r="G70" s="5"/>
      <c r="H70" s="31">
        <v>1507</v>
      </c>
      <c r="I70" s="54">
        <v>1187</v>
      </c>
      <c r="K70" s="54">
        <f t="shared" si="8"/>
        <v>-114.5</v>
      </c>
      <c r="L70" s="54">
        <f t="shared" si="7"/>
        <v>755</v>
      </c>
      <c r="N70" s="10">
        <v>469.3</v>
      </c>
    </row>
    <row r="71" spans="2:14" ht="12.75">
      <c r="B71" s="10">
        <v>340</v>
      </c>
      <c r="C71" s="10">
        <v>1360</v>
      </c>
      <c r="D71" s="15"/>
      <c r="E71" s="15">
        <f t="shared" si="6"/>
        <v>-340</v>
      </c>
      <c r="F71" s="5"/>
      <c r="G71" s="5"/>
      <c r="H71" s="31">
        <v>1507</v>
      </c>
      <c r="I71" s="54">
        <v>1187</v>
      </c>
      <c r="K71" s="54">
        <f t="shared" si="8"/>
        <v>-112</v>
      </c>
      <c r="L71" s="54">
        <f t="shared" si="7"/>
        <v>780</v>
      </c>
      <c r="N71" s="10">
        <v>469.3</v>
      </c>
    </row>
    <row r="72" spans="2:14" ht="12.75">
      <c r="B72" s="15">
        <v>345</v>
      </c>
      <c r="C72" s="15">
        <v>1380</v>
      </c>
      <c r="D72" s="15"/>
      <c r="E72" s="53">
        <f t="shared" si="6"/>
        <v>-345</v>
      </c>
      <c r="F72" s="5"/>
      <c r="G72" s="5"/>
      <c r="H72" s="31">
        <v>1507</v>
      </c>
      <c r="I72" s="54">
        <v>1187</v>
      </c>
      <c r="K72" s="54">
        <f t="shared" si="8"/>
        <v>-109.5</v>
      </c>
      <c r="L72" s="54">
        <f t="shared" si="7"/>
        <v>805</v>
      </c>
      <c r="N72" s="10">
        <v>469.3</v>
      </c>
    </row>
    <row r="73" spans="2:14" ht="12.75">
      <c r="B73" s="10">
        <v>350</v>
      </c>
      <c r="C73" s="10">
        <v>1400</v>
      </c>
      <c r="D73" s="15"/>
      <c r="E73" s="15">
        <f t="shared" si="6"/>
        <v>-350</v>
      </c>
      <c r="F73" s="5"/>
      <c r="G73" s="5"/>
      <c r="H73" s="31">
        <v>1507</v>
      </c>
      <c r="I73" s="54">
        <v>1187</v>
      </c>
      <c r="K73" s="54">
        <f t="shared" si="8"/>
        <v>-107</v>
      </c>
      <c r="L73" s="54">
        <f t="shared" si="7"/>
        <v>830</v>
      </c>
      <c r="N73" s="10">
        <v>469.3</v>
      </c>
    </row>
    <row r="74" spans="2:14" ht="12.75">
      <c r="B74" s="15">
        <v>355</v>
      </c>
      <c r="C74" s="15">
        <v>1420</v>
      </c>
      <c r="D74" s="15"/>
      <c r="E74" s="53">
        <f t="shared" si="6"/>
        <v>-355</v>
      </c>
      <c r="F74" s="5"/>
      <c r="G74" s="5"/>
      <c r="H74" s="31">
        <v>1507</v>
      </c>
      <c r="I74" s="54">
        <v>1187</v>
      </c>
      <c r="K74" s="54">
        <f t="shared" si="8"/>
        <v>-104.5</v>
      </c>
      <c r="L74" s="54">
        <f t="shared" si="7"/>
        <v>855</v>
      </c>
      <c r="N74" s="10">
        <v>469.3</v>
      </c>
    </row>
    <row r="75" spans="2:14" ht="12.75">
      <c r="B75" s="10">
        <v>360</v>
      </c>
      <c r="C75" s="10">
        <v>1440</v>
      </c>
      <c r="D75" s="15"/>
      <c r="E75" s="53">
        <f aca="true" t="shared" si="9" ref="E75:E103">-0.25*C75</f>
        <v>-360</v>
      </c>
      <c r="F75" s="5"/>
      <c r="G75" s="5"/>
      <c r="H75" s="31">
        <v>1507</v>
      </c>
      <c r="I75" s="54">
        <v>1187</v>
      </c>
      <c r="K75" s="54">
        <f t="shared" si="8"/>
        <v>-102</v>
      </c>
      <c r="L75" s="54">
        <f t="shared" si="7"/>
        <v>880</v>
      </c>
      <c r="N75" s="10">
        <v>469.3</v>
      </c>
    </row>
    <row r="76" spans="2:14" ht="12.75">
      <c r="B76" s="15">
        <v>365</v>
      </c>
      <c r="C76" s="15">
        <v>1460</v>
      </c>
      <c r="D76" s="15"/>
      <c r="E76" s="15">
        <f t="shared" si="9"/>
        <v>-365</v>
      </c>
      <c r="F76" s="32"/>
      <c r="G76" s="32"/>
      <c r="H76" s="31">
        <v>1507</v>
      </c>
      <c r="I76" s="54">
        <v>1187</v>
      </c>
      <c r="K76" s="54">
        <f t="shared" si="8"/>
        <v>-99.5</v>
      </c>
      <c r="L76" s="54">
        <f t="shared" si="7"/>
        <v>905</v>
      </c>
      <c r="N76" s="10">
        <v>469.3</v>
      </c>
    </row>
    <row r="77" spans="2:14" ht="12.75">
      <c r="B77" s="10">
        <v>370</v>
      </c>
      <c r="C77" s="10">
        <v>1480</v>
      </c>
      <c r="D77" s="15"/>
      <c r="E77" s="53">
        <f t="shared" si="9"/>
        <v>-370</v>
      </c>
      <c r="F77" s="5"/>
      <c r="G77" s="5"/>
      <c r="H77" s="31">
        <v>1507</v>
      </c>
      <c r="I77" s="54">
        <v>1187</v>
      </c>
      <c r="K77" s="54">
        <f t="shared" si="8"/>
        <v>-97</v>
      </c>
      <c r="L77" s="54">
        <v>905</v>
      </c>
      <c r="N77" s="10">
        <v>469.3</v>
      </c>
    </row>
    <row r="78" spans="2:14" ht="12.75">
      <c r="B78" s="15">
        <v>375</v>
      </c>
      <c r="C78" s="15">
        <v>1500</v>
      </c>
      <c r="D78" s="15"/>
      <c r="E78" s="15">
        <f t="shared" si="9"/>
        <v>-375</v>
      </c>
      <c r="F78" s="5"/>
      <c r="G78" s="5"/>
      <c r="H78" s="31">
        <v>1507</v>
      </c>
      <c r="I78" s="54">
        <v>1187</v>
      </c>
      <c r="K78" s="54">
        <f t="shared" si="8"/>
        <v>-94.5</v>
      </c>
      <c r="L78" s="54">
        <v>905</v>
      </c>
      <c r="N78" s="10">
        <v>469.3</v>
      </c>
    </row>
    <row r="79" spans="2:14" ht="12.75">
      <c r="B79" s="10">
        <v>380</v>
      </c>
      <c r="C79" s="10">
        <v>1520</v>
      </c>
      <c r="D79" s="15"/>
      <c r="E79" s="53">
        <f t="shared" si="9"/>
        <v>-380</v>
      </c>
      <c r="F79" s="5"/>
      <c r="G79" s="5"/>
      <c r="H79" s="31">
        <v>1507</v>
      </c>
      <c r="I79" s="54">
        <v>1187</v>
      </c>
      <c r="K79" s="54">
        <f t="shared" si="8"/>
        <v>-92</v>
      </c>
      <c r="L79" s="54">
        <v>905</v>
      </c>
      <c r="N79" s="10">
        <v>469.3</v>
      </c>
    </row>
    <row r="80" spans="2:14" ht="12.75">
      <c r="B80" s="15">
        <v>385</v>
      </c>
      <c r="C80" s="15">
        <v>1540</v>
      </c>
      <c r="D80" s="15"/>
      <c r="E80" s="15">
        <f t="shared" si="9"/>
        <v>-385</v>
      </c>
      <c r="F80" s="5"/>
      <c r="G80" s="5"/>
      <c r="H80" s="31">
        <v>1507</v>
      </c>
      <c r="I80" s="54">
        <v>1187</v>
      </c>
      <c r="K80" s="54">
        <f t="shared" si="8"/>
        <v>-89.5</v>
      </c>
      <c r="L80" s="54">
        <v>905</v>
      </c>
      <c r="N80" s="10">
        <v>469.3</v>
      </c>
    </row>
    <row r="81" spans="2:14" ht="12.75">
      <c r="B81" s="10">
        <v>390</v>
      </c>
      <c r="C81" s="10">
        <v>1560</v>
      </c>
      <c r="D81" s="15"/>
      <c r="E81" s="53">
        <f t="shared" si="9"/>
        <v>-390</v>
      </c>
      <c r="F81" s="5"/>
      <c r="G81" s="5"/>
      <c r="H81" s="31">
        <v>1507</v>
      </c>
      <c r="I81" s="54">
        <v>1187</v>
      </c>
      <c r="K81" s="54">
        <f t="shared" si="8"/>
        <v>-87</v>
      </c>
      <c r="L81" s="54">
        <v>905</v>
      </c>
      <c r="N81" s="10">
        <v>469.3</v>
      </c>
    </row>
    <row r="82" spans="2:14" ht="12.75">
      <c r="B82" s="15">
        <v>395</v>
      </c>
      <c r="C82" s="15">
        <v>1580</v>
      </c>
      <c r="D82" s="15"/>
      <c r="E82" s="15">
        <f t="shared" si="9"/>
        <v>-395</v>
      </c>
      <c r="F82" s="5"/>
      <c r="G82" s="5"/>
      <c r="H82" s="31">
        <v>1507</v>
      </c>
      <c r="I82" s="54">
        <v>1187</v>
      </c>
      <c r="K82" s="54">
        <f t="shared" si="8"/>
        <v>-84.5</v>
      </c>
      <c r="L82" s="54">
        <v>905</v>
      </c>
      <c r="N82" s="10">
        <v>469.3</v>
      </c>
    </row>
    <row r="83" spans="2:14" ht="12.75">
      <c r="B83" s="10">
        <v>400</v>
      </c>
      <c r="C83" s="10">
        <v>1600</v>
      </c>
      <c r="D83" s="15"/>
      <c r="E83" s="53">
        <f t="shared" si="9"/>
        <v>-400</v>
      </c>
      <c r="F83" s="5"/>
      <c r="G83" s="5"/>
      <c r="H83" s="31">
        <v>1507</v>
      </c>
      <c r="I83" s="54">
        <v>1187</v>
      </c>
      <c r="K83" s="54">
        <f t="shared" si="8"/>
        <v>-82</v>
      </c>
      <c r="L83" s="54">
        <v>905</v>
      </c>
      <c r="N83" s="10">
        <v>469.3</v>
      </c>
    </row>
    <row r="84" spans="2:14" ht="12.75">
      <c r="B84" s="15">
        <v>405</v>
      </c>
      <c r="C84" s="15">
        <v>1620</v>
      </c>
      <c r="D84" s="15"/>
      <c r="E84" s="53">
        <f t="shared" si="9"/>
        <v>-405</v>
      </c>
      <c r="F84" s="5"/>
      <c r="G84" s="5"/>
      <c r="H84" s="31">
        <v>1507</v>
      </c>
      <c r="I84" s="54">
        <v>1187</v>
      </c>
      <c r="K84" s="54">
        <f t="shared" si="8"/>
        <v>-79.5</v>
      </c>
      <c r="L84" s="54">
        <v>905</v>
      </c>
      <c r="N84" s="10">
        <v>469.3</v>
      </c>
    </row>
    <row r="85" spans="2:14" ht="12.75">
      <c r="B85" s="10">
        <v>410</v>
      </c>
      <c r="C85" s="10">
        <v>1640</v>
      </c>
      <c r="D85" s="15"/>
      <c r="E85" s="15">
        <f t="shared" si="9"/>
        <v>-410</v>
      </c>
      <c r="F85" s="5"/>
      <c r="G85" s="5"/>
      <c r="H85" s="31">
        <v>1507</v>
      </c>
      <c r="I85" s="54">
        <v>1187</v>
      </c>
      <c r="K85" s="54">
        <f t="shared" si="8"/>
        <v>-77</v>
      </c>
      <c r="L85" s="54">
        <v>905</v>
      </c>
      <c r="N85" s="10">
        <v>469.3</v>
      </c>
    </row>
    <row r="86" spans="2:14" ht="12.75">
      <c r="B86" s="15">
        <v>415</v>
      </c>
      <c r="C86" s="15">
        <v>1660</v>
      </c>
      <c r="D86" s="15"/>
      <c r="E86" s="53">
        <f t="shared" si="9"/>
        <v>-415</v>
      </c>
      <c r="F86" s="5"/>
      <c r="G86" s="5"/>
      <c r="H86" s="31">
        <v>1507</v>
      </c>
      <c r="I86" s="54">
        <v>1187</v>
      </c>
      <c r="K86" s="54">
        <f t="shared" si="8"/>
        <v>-74.5</v>
      </c>
      <c r="L86" s="54">
        <v>905</v>
      </c>
      <c r="N86" s="10">
        <v>469.3</v>
      </c>
    </row>
    <row r="87" spans="2:14" ht="12.75">
      <c r="B87" s="10">
        <v>420</v>
      </c>
      <c r="C87" s="10">
        <v>1680</v>
      </c>
      <c r="D87" s="15"/>
      <c r="E87" s="15">
        <f t="shared" si="9"/>
        <v>-420</v>
      </c>
      <c r="F87" s="5"/>
      <c r="G87" s="5"/>
      <c r="H87" s="31">
        <v>1507</v>
      </c>
      <c r="I87" s="54">
        <v>1187</v>
      </c>
      <c r="K87" s="54">
        <f t="shared" si="8"/>
        <v>-72</v>
      </c>
      <c r="L87" s="54">
        <v>905</v>
      </c>
      <c r="N87" s="10">
        <v>469.3</v>
      </c>
    </row>
    <row r="88" spans="2:14" ht="12.75">
      <c r="B88" s="15">
        <v>425</v>
      </c>
      <c r="C88" s="15">
        <v>1700</v>
      </c>
      <c r="D88" s="15"/>
      <c r="E88" s="53">
        <f t="shared" si="9"/>
        <v>-425</v>
      </c>
      <c r="F88" s="5"/>
      <c r="G88" s="5"/>
      <c r="H88" s="31">
        <v>1507</v>
      </c>
      <c r="I88" s="54">
        <v>1187</v>
      </c>
      <c r="K88" s="54">
        <f t="shared" si="8"/>
        <v>-69.5</v>
      </c>
      <c r="L88" s="54">
        <v>905</v>
      </c>
      <c r="N88" s="10">
        <v>469.3</v>
      </c>
    </row>
    <row r="89" spans="2:14" ht="12.75">
      <c r="B89" s="10">
        <v>430</v>
      </c>
      <c r="C89" s="10">
        <v>1720</v>
      </c>
      <c r="D89" s="15"/>
      <c r="E89" s="15">
        <f t="shared" si="9"/>
        <v>-430</v>
      </c>
      <c r="F89" s="5"/>
      <c r="G89" s="5"/>
      <c r="H89" s="31">
        <v>1507</v>
      </c>
      <c r="I89" s="54">
        <v>1187</v>
      </c>
      <c r="K89" s="54">
        <f t="shared" si="8"/>
        <v>-67</v>
      </c>
      <c r="L89" s="54">
        <v>905</v>
      </c>
      <c r="N89" s="10">
        <v>469.3</v>
      </c>
    </row>
    <row r="90" spans="2:14" ht="12.75">
      <c r="B90" s="15">
        <v>435</v>
      </c>
      <c r="C90" s="15">
        <v>1740</v>
      </c>
      <c r="D90" s="15"/>
      <c r="E90" s="53">
        <f t="shared" si="9"/>
        <v>-435</v>
      </c>
      <c r="F90" s="5"/>
      <c r="G90" s="5"/>
      <c r="H90" s="31">
        <v>1507</v>
      </c>
      <c r="I90" s="54">
        <v>1187</v>
      </c>
      <c r="K90" s="54">
        <f t="shared" si="8"/>
        <v>-64.5</v>
      </c>
      <c r="L90" s="54">
        <v>905</v>
      </c>
      <c r="N90" s="10">
        <v>469.3</v>
      </c>
    </row>
    <row r="91" spans="2:14" ht="12.75">
      <c r="B91" s="10">
        <v>440</v>
      </c>
      <c r="C91" s="10">
        <v>1760</v>
      </c>
      <c r="D91" s="15"/>
      <c r="E91" s="15">
        <f t="shared" si="9"/>
        <v>-440</v>
      </c>
      <c r="F91" s="5"/>
      <c r="G91" s="5"/>
      <c r="H91" s="31">
        <v>1507</v>
      </c>
      <c r="I91" s="54">
        <v>1187</v>
      </c>
      <c r="K91" s="54">
        <f t="shared" si="8"/>
        <v>-62</v>
      </c>
      <c r="L91" s="54">
        <v>905</v>
      </c>
      <c r="N91" s="10">
        <v>469.3</v>
      </c>
    </row>
    <row r="92" spans="2:14" ht="12.75">
      <c r="B92" s="15">
        <v>445</v>
      </c>
      <c r="C92" s="15">
        <v>1780</v>
      </c>
      <c r="D92" s="15"/>
      <c r="E92" s="53">
        <f t="shared" si="9"/>
        <v>-445</v>
      </c>
      <c r="F92" s="5"/>
      <c r="G92" s="5"/>
      <c r="H92" s="31">
        <v>1507</v>
      </c>
      <c r="I92" s="54">
        <v>1187</v>
      </c>
      <c r="K92" s="54">
        <f t="shared" si="8"/>
        <v>-59.5</v>
      </c>
      <c r="L92" s="54">
        <v>905</v>
      </c>
      <c r="N92" s="10">
        <v>469.3</v>
      </c>
    </row>
    <row r="93" spans="2:14" ht="12.75">
      <c r="B93" s="10">
        <v>450</v>
      </c>
      <c r="C93" s="10">
        <v>1800</v>
      </c>
      <c r="D93" s="15"/>
      <c r="E93" s="53">
        <f t="shared" si="9"/>
        <v>-450</v>
      </c>
      <c r="F93" s="5"/>
      <c r="G93" s="5"/>
      <c r="H93" s="31">
        <v>1507</v>
      </c>
      <c r="I93" s="54">
        <v>1187</v>
      </c>
      <c r="K93" s="54">
        <f t="shared" si="8"/>
        <v>-57</v>
      </c>
      <c r="L93" s="54">
        <v>905</v>
      </c>
      <c r="N93" s="10">
        <v>469.3</v>
      </c>
    </row>
    <row r="94" spans="2:14" ht="12.75">
      <c r="B94" s="15">
        <v>455</v>
      </c>
      <c r="C94" s="15">
        <v>1820</v>
      </c>
      <c r="D94" s="15"/>
      <c r="E94" s="15">
        <f t="shared" si="9"/>
        <v>-455</v>
      </c>
      <c r="F94" s="5"/>
      <c r="G94" s="5"/>
      <c r="H94" s="31">
        <v>1507</v>
      </c>
      <c r="I94" s="54">
        <v>1187</v>
      </c>
      <c r="K94" s="54">
        <f t="shared" si="8"/>
        <v>-54.5</v>
      </c>
      <c r="L94" s="54">
        <v>905</v>
      </c>
      <c r="N94" s="10">
        <v>469.3</v>
      </c>
    </row>
    <row r="95" spans="2:14" ht="12.75">
      <c r="B95" s="10">
        <v>460</v>
      </c>
      <c r="C95" s="10">
        <v>1840</v>
      </c>
      <c r="D95" s="15"/>
      <c r="E95" s="53">
        <f t="shared" si="9"/>
        <v>-460</v>
      </c>
      <c r="F95" s="5"/>
      <c r="G95" s="5"/>
      <c r="H95" s="31">
        <v>1507</v>
      </c>
      <c r="I95" s="54">
        <v>1187</v>
      </c>
      <c r="K95" s="54">
        <f t="shared" si="8"/>
        <v>-52</v>
      </c>
      <c r="L95" s="54">
        <v>905</v>
      </c>
      <c r="N95" s="10">
        <v>469.3</v>
      </c>
    </row>
    <row r="96" spans="2:14" ht="12.75">
      <c r="B96" s="15">
        <v>465</v>
      </c>
      <c r="C96" s="15">
        <v>1860</v>
      </c>
      <c r="D96" s="15"/>
      <c r="E96" s="15">
        <f t="shared" si="9"/>
        <v>-465</v>
      </c>
      <c r="F96" s="5"/>
      <c r="G96" s="5"/>
      <c r="H96" s="31">
        <v>1507</v>
      </c>
      <c r="I96" s="54">
        <v>1187</v>
      </c>
      <c r="K96" s="54">
        <f t="shared" si="8"/>
        <v>-49.5</v>
      </c>
      <c r="L96" s="54">
        <v>905</v>
      </c>
      <c r="N96" s="10">
        <v>469.3</v>
      </c>
    </row>
    <row r="97" spans="2:14" ht="12.75">
      <c r="B97" s="10">
        <v>470</v>
      </c>
      <c r="C97" s="10">
        <v>1880</v>
      </c>
      <c r="D97" s="15"/>
      <c r="E97" s="53">
        <f t="shared" si="9"/>
        <v>-470</v>
      </c>
      <c r="F97" s="5"/>
      <c r="G97" s="5"/>
      <c r="H97" s="31">
        <v>1507</v>
      </c>
      <c r="I97" s="54">
        <v>1187</v>
      </c>
      <c r="K97" s="54">
        <f t="shared" si="8"/>
        <v>-47</v>
      </c>
      <c r="L97" s="54">
        <v>905</v>
      </c>
      <c r="N97" s="10">
        <v>469.3</v>
      </c>
    </row>
    <row r="98" spans="2:14" ht="12.75">
      <c r="B98" s="15">
        <v>475</v>
      </c>
      <c r="C98" s="15">
        <v>1900</v>
      </c>
      <c r="D98" s="15"/>
      <c r="E98" s="15">
        <f t="shared" si="9"/>
        <v>-475</v>
      </c>
      <c r="F98" s="5"/>
      <c r="G98" s="5"/>
      <c r="H98" s="31">
        <v>1507</v>
      </c>
      <c r="I98" s="54">
        <v>1187</v>
      </c>
      <c r="K98" s="54">
        <f t="shared" si="8"/>
        <v>-44.5</v>
      </c>
      <c r="L98" s="54">
        <v>905</v>
      </c>
      <c r="N98" s="10">
        <v>469.3</v>
      </c>
    </row>
    <row r="99" spans="2:14" ht="12.75">
      <c r="B99" s="10">
        <v>480</v>
      </c>
      <c r="C99" s="10">
        <v>1920</v>
      </c>
      <c r="D99" s="15"/>
      <c r="E99" s="53">
        <f t="shared" si="9"/>
        <v>-480</v>
      </c>
      <c r="F99" s="5"/>
      <c r="G99" s="5"/>
      <c r="H99" s="31">
        <v>1507</v>
      </c>
      <c r="I99" s="54">
        <v>1187</v>
      </c>
      <c r="K99" s="54">
        <f t="shared" si="8"/>
        <v>-42</v>
      </c>
      <c r="L99" s="54">
        <v>905</v>
      </c>
      <c r="N99" s="10">
        <v>469.3</v>
      </c>
    </row>
    <row r="100" spans="2:14" ht="12.75">
      <c r="B100" s="15">
        <v>485</v>
      </c>
      <c r="C100" s="15">
        <v>1940</v>
      </c>
      <c r="D100" s="15"/>
      <c r="E100" s="15">
        <f t="shared" si="9"/>
        <v>-485</v>
      </c>
      <c r="F100" s="5"/>
      <c r="G100" s="5"/>
      <c r="H100" s="31">
        <v>1507</v>
      </c>
      <c r="I100" s="54">
        <v>1187</v>
      </c>
      <c r="K100" s="54">
        <f t="shared" si="8"/>
        <v>-39.5</v>
      </c>
      <c r="L100" s="54">
        <v>905</v>
      </c>
      <c r="N100" s="10">
        <v>469.3</v>
      </c>
    </row>
    <row r="101" spans="2:14" ht="12.75">
      <c r="B101" s="10">
        <v>490</v>
      </c>
      <c r="C101" s="10">
        <v>1960</v>
      </c>
      <c r="D101" s="15"/>
      <c r="E101" s="53">
        <f t="shared" si="9"/>
        <v>-490</v>
      </c>
      <c r="F101" s="5"/>
      <c r="G101" s="5"/>
      <c r="H101" s="31">
        <v>1507</v>
      </c>
      <c r="I101" s="54">
        <v>1187</v>
      </c>
      <c r="K101" s="54">
        <f t="shared" si="8"/>
        <v>-37</v>
      </c>
      <c r="L101" s="54">
        <v>905</v>
      </c>
      <c r="N101" s="10">
        <v>469.3</v>
      </c>
    </row>
    <row r="102" spans="2:14" ht="12.75">
      <c r="B102" s="15">
        <v>495</v>
      </c>
      <c r="C102" s="15">
        <v>1980</v>
      </c>
      <c r="D102" s="15"/>
      <c r="E102" s="53">
        <f t="shared" si="9"/>
        <v>-495</v>
      </c>
      <c r="F102" s="5"/>
      <c r="G102" s="5"/>
      <c r="H102" s="31">
        <v>1507</v>
      </c>
      <c r="I102" s="54">
        <v>1187</v>
      </c>
      <c r="K102" s="54">
        <f t="shared" si="8"/>
        <v>-34.5</v>
      </c>
      <c r="L102" s="54">
        <v>905</v>
      </c>
      <c r="N102" s="10">
        <v>469.3</v>
      </c>
    </row>
    <row r="103" spans="2:14" ht="12.75">
      <c r="B103" s="10">
        <v>500</v>
      </c>
      <c r="C103" s="10">
        <v>2000</v>
      </c>
      <c r="D103" s="15"/>
      <c r="E103" s="15">
        <f t="shared" si="9"/>
        <v>-500</v>
      </c>
      <c r="F103" s="5"/>
      <c r="G103" s="5"/>
      <c r="H103" s="31">
        <v>1507</v>
      </c>
      <c r="I103" s="54">
        <v>1187</v>
      </c>
      <c r="K103" s="54">
        <f t="shared" si="8"/>
        <v>-32</v>
      </c>
      <c r="L103" s="54">
        <v>905</v>
      </c>
      <c r="N103" s="10">
        <v>469.3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3"/>
  <sheetViews>
    <sheetView zoomScale="80" zoomScaleNormal="80" workbookViewId="0" topLeftCell="F1">
      <selection activeCell="P25" sqref="P25"/>
    </sheetView>
  </sheetViews>
  <sheetFormatPr defaultColWidth="9.00390625" defaultRowHeight="12.75"/>
  <sheetData>
    <row r="1" ht="12.75">
      <c r="D1" s="60"/>
    </row>
    <row r="2" spans="2:11" ht="12.75">
      <c r="B2" s="35" t="s">
        <v>0</v>
      </c>
      <c r="C2" s="35" t="s">
        <v>1</v>
      </c>
      <c r="D2" s="35" t="s">
        <v>12</v>
      </c>
      <c r="E2" s="36" t="s">
        <v>17</v>
      </c>
      <c r="F2" s="5"/>
      <c r="G2" s="44" t="s">
        <v>22</v>
      </c>
      <c r="I2" s="38" t="s">
        <v>19</v>
      </c>
      <c r="J2" s="38" t="s">
        <v>12</v>
      </c>
      <c r="K2" s="39" t="s">
        <v>17</v>
      </c>
    </row>
    <row r="3" spans="2:11" ht="12.75">
      <c r="B3" s="31">
        <v>0</v>
      </c>
      <c r="C3" s="31">
        <v>0</v>
      </c>
      <c r="D3" s="31"/>
      <c r="E3" s="31"/>
      <c r="F3" s="5"/>
      <c r="G3" s="54">
        <f>978.26-23.45*I3</f>
        <v>978.26</v>
      </c>
      <c r="I3" s="22">
        <v>0</v>
      </c>
      <c r="J3" s="22">
        <f>1178-28.35*I3</f>
        <v>1178</v>
      </c>
      <c r="K3" s="5">
        <f>132+25*C3</f>
        <v>132</v>
      </c>
    </row>
    <row r="4" spans="2:11" ht="12.75">
      <c r="B4" s="31">
        <v>5</v>
      </c>
      <c r="C4" s="31">
        <v>20</v>
      </c>
      <c r="D4" s="31"/>
      <c r="E4" s="31"/>
      <c r="F4" s="5"/>
      <c r="G4" s="54">
        <f>978.26-23.45*I4</f>
        <v>861.01</v>
      </c>
      <c r="I4" s="15">
        <v>5</v>
      </c>
      <c r="J4" s="10">
        <f>1178-28.35*I4</f>
        <v>1036.25</v>
      </c>
      <c r="K4" s="5">
        <f>132+25*C4</f>
        <v>632</v>
      </c>
    </row>
    <row r="5" spans="2:11" ht="12.75">
      <c r="B5" s="31">
        <v>10</v>
      </c>
      <c r="C5" s="31">
        <v>40</v>
      </c>
      <c r="D5" s="31"/>
      <c r="E5" s="31"/>
      <c r="F5" s="5"/>
      <c r="G5" s="54">
        <f>978.26-23.45*I5</f>
        <v>743.76</v>
      </c>
      <c r="I5" s="10">
        <v>10</v>
      </c>
      <c r="J5" s="22">
        <f>1178-28.35*I5</f>
        <v>894.5</v>
      </c>
      <c r="K5" s="5">
        <f>132+25*C5</f>
        <v>1132</v>
      </c>
    </row>
    <row r="6" spans="2:11" ht="12.75">
      <c r="B6" s="31">
        <v>15</v>
      </c>
      <c r="C6" s="31">
        <v>60</v>
      </c>
      <c r="D6" s="31"/>
      <c r="E6" s="31"/>
      <c r="F6" s="5"/>
      <c r="G6" s="54">
        <f>978.26-23.45*I6</f>
        <v>626.51</v>
      </c>
      <c r="I6" s="15">
        <v>15</v>
      </c>
      <c r="J6" s="10">
        <f>1178-28.35*I6</f>
        <v>752.75</v>
      </c>
      <c r="K6" s="5">
        <f>132+25*C6</f>
        <v>1632</v>
      </c>
    </row>
    <row r="7" spans="2:11" ht="12.75">
      <c r="B7" s="31">
        <v>20</v>
      </c>
      <c r="C7" s="31">
        <v>80</v>
      </c>
      <c r="D7" s="31"/>
      <c r="E7" s="31">
        <v>0</v>
      </c>
      <c r="F7" s="5"/>
      <c r="G7" s="54">
        <f>978.26-23.45*I7</f>
        <v>509.26</v>
      </c>
      <c r="I7" s="10">
        <v>20</v>
      </c>
      <c r="J7" s="22">
        <f>1178-28.35*I7</f>
        <v>611</v>
      </c>
      <c r="K7" s="5">
        <f>132+25*C7</f>
        <v>2132</v>
      </c>
    </row>
    <row r="8" spans="2:11" ht="12.75">
      <c r="B8" s="31">
        <v>25</v>
      </c>
      <c r="C8" s="31">
        <v>100</v>
      </c>
      <c r="D8" s="31"/>
      <c r="E8" s="31">
        <v>4</v>
      </c>
      <c r="F8" s="5"/>
      <c r="G8" s="54">
        <f>978.26-23.45*I8</f>
        <v>392.01</v>
      </c>
      <c r="I8" s="15">
        <v>25</v>
      </c>
      <c r="J8" s="10">
        <f>1178-28.35*I8</f>
        <v>469.25</v>
      </c>
      <c r="K8" s="5">
        <f>132+25*C8</f>
        <v>2632</v>
      </c>
    </row>
    <row r="9" spans="2:11" ht="12.75">
      <c r="B9" s="31">
        <v>30</v>
      </c>
      <c r="C9" s="31">
        <v>120</v>
      </c>
      <c r="D9" s="31"/>
      <c r="E9" s="31">
        <v>8</v>
      </c>
      <c r="F9" s="5"/>
      <c r="G9" s="54">
        <v>392</v>
      </c>
      <c r="I9" s="10">
        <v>30</v>
      </c>
      <c r="J9" s="10">
        <v>469.3</v>
      </c>
      <c r="K9" s="5">
        <f>132+25*C9</f>
        <v>3132</v>
      </c>
    </row>
    <row r="10" spans="2:11" ht="12.75">
      <c r="B10" s="31">
        <v>35</v>
      </c>
      <c r="C10" s="31">
        <v>140</v>
      </c>
      <c r="D10" s="31"/>
      <c r="E10" s="31">
        <v>12</v>
      </c>
      <c r="F10" s="5"/>
      <c r="G10" s="54">
        <v>392</v>
      </c>
      <c r="I10" s="15">
        <v>35</v>
      </c>
      <c r="J10" s="10">
        <v>469.3</v>
      </c>
      <c r="K10" s="5">
        <f>132+25*C10</f>
        <v>3632</v>
      </c>
    </row>
    <row r="11" spans="2:11" ht="12.75">
      <c r="B11" s="31">
        <v>40</v>
      </c>
      <c r="C11" s="31">
        <v>160</v>
      </c>
      <c r="D11" s="31"/>
      <c r="E11" s="31">
        <v>16</v>
      </c>
      <c r="F11" s="5"/>
      <c r="G11" s="54">
        <v>392</v>
      </c>
      <c r="I11" s="10">
        <v>40</v>
      </c>
      <c r="J11" s="10">
        <v>469.3</v>
      </c>
      <c r="K11" s="5">
        <f>132+25*C11</f>
        <v>4132</v>
      </c>
    </row>
    <row r="12" spans="2:11" ht="12.75">
      <c r="B12" s="31">
        <v>45</v>
      </c>
      <c r="C12" s="31">
        <v>180</v>
      </c>
      <c r="D12" s="31"/>
      <c r="E12" s="31">
        <v>20</v>
      </c>
      <c r="F12" s="5"/>
      <c r="G12" s="54">
        <v>392</v>
      </c>
      <c r="I12" s="15">
        <v>45</v>
      </c>
      <c r="J12" s="10">
        <v>469.3</v>
      </c>
      <c r="K12" s="5">
        <f>132+25*C12</f>
        <v>4632</v>
      </c>
    </row>
    <row r="13" spans="2:11" ht="12.75">
      <c r="B13" s="31">
        <v>50</v>
      </c>
      <c r="C13" s="31">
        <v>200</v>
      </c>
      <c r="D13" s="31"/>
      <c r="E13" s="31">
        <v>24</v>
      </c>
      <c r="F13" s="5"/>
      <c r="G13" s="54">
        <v>392</v>
      </c>
      <c r="I13" s="10">
        <v>50</v>
      </c>
      <c r="J13" s="10">
        <v>469.3</v>
      </c>
      <c r="K13" s="5">
        <f>132+25*C13</f>
        <v>5132</v>
      </c>
    </row>
    <row r="14" spans="2:11" ht="12.75">
      <c r="B14" s="31">
        <v>55</v>
      </c>
      <c r="C14" s="31">
        <v>220</v>
      </c>
      <c r="D14" s="31"/>
      <c r="E14" s="31">
        <v>28</v>
      </c>
      <c r="F14" s="5"/>
      <c r="G14" s="54">
        <v>392</v>
      </c>
      <c r="I14" s="15">
        <v>55</v>
      </c>
      <c r="J14" s="10">
        <v>469.3</v>
      </c>
      <c r="K14" s="5">
        <f>132+25*C14</f>
        <v>5632</v>
      </c>
    </row>
    <row r="15" spans="2:11" ht="12.75">
      <c r="B15" s="31">
        <v>60</v>
      </c>
      <c r="C15" s="31">
        <v>240</v>
      </c>
      <c r="D15" s="31"/>
      <c r="E15" s="31">
        <v>32</v>
      </c>
      <c r="F15" s="5"/>
      <c r="G15" s="54">
        <v>392</v>
      </c>
      <c r="I15" s="10">
        <v>60</v>
      </c>
      <c r="J15" s="10">
        <v>469.3</v>
      </c>
      <c r="K15" s="5">
        <f>132+25*C14</f>
        <v>5632</v>
      </c>
    </row>
    <row r="16" spans="2:11" ht="12.75">
      <c r="B16" s="31">
        <v>65</v>
      </c>
      <c r="C16" s="31">
        <v>260</v>
      </c>
      <c r="D16" s="31"/>
      <c r="E16" s="31">
        <v>36</v>
      </c>
      <c r="G16" s="54">
        <v>392</v>
      </c>
      <c r="I16" s="15">
        <v>65</v>
      </c>
      <c r="J16" s="10">
        <v>469.3</v>
      </c>
      <c r="K16" s="5">
        <v>1507</v>
      </c>
    </row>
    <row r="17" spans="2:11" ht="12.75">
      <c r="B17" s="31">
        <v>70</v>
      </c>
      <c r="C17" s="31">
        <v>280</v>
      </c>
      <c r="D17" s="31"/>
      <c r="E17" s="31">
        <v>40</v>
      </c>
      <c r="G17" s="54">
        <v>392</v>
      </c>
      <c r="I17" s="10">
        <v>70</v>
      </c>
      <c r="J17" s="10">
        <v>469.3</v>
      </c>
      <c r="K17" s="5">
        <v>1507</v>
      </c>
    </row>
    <row r="18" spans="2:11" ht="12.75">
      <c r="B18" s="31">
        <v>75</v>
      </c>
      <c r="C18" s="31">
        <v>300</v>
      </c>
      <c r="D18" s="31"/>
      <c r="E18" s="31">
        <v>44</v>
      </c>
      <c r="G18" s="54">
        <v>392</v>
      </c>
      <c r="I18" s="15">
        <v>75</v>
      </c>
      <c r="J18" s="10">
        <v>469.3</v>
      </c>
      <c r="K18" s="5">
        <v>1507</v>
      </c>
    </row>
    <row r="19" spans="2:11" ht="12.75">
      <c r="B19" s="31">
        <v>80</v>
      </c>
      <c r="C19" s="31">
        <v>320</v>
      </c>
      <c r="D19" s="31">
        <v>9.99999999999999E+18</v>
      </c>
      <c r="E19" s="31">
        <v>48</v>
      </c>
      <c r="G19" s="54">
        <v>392</v>
      </c>
      <c r="I19" s="10">
        <v>80</v>
      </c>
      <c r="J19" s="10">
        <v>469.3</v>
      </c>
      <c r="K19" s="5">
        <v>1507</v>
      </c>
    </row>
    <row r="20" spans="2:11" ht="12.75">
      <c r="B20" s="31">
        <v>85</v>
      </c>
      <c r="C20" s="31">
        <v>340</v>
      </c>
      <c r="D20" s="31">
        <v>26</v>
      </c>
      <c r="E20" s="31">
        <v>52</v>
      </c>
      <c r="G20" s="54">
        <v>392</v>
      </c>
      <c r="I20" s="15">
        <v>85</v>
      </c>
      <c r="J20" s="10">
        <v>469.3</v>
      </c>
      <c r="K20" s="5">
        <v>1507</v>
      </c>
    </row>
    <row r="21" spans="2:11" ht="12.75">
      <c r="B21" s="31">
        <v>90</v>
      </c>
      <c r="C21" s="31">
        <v>360</v>
      </c>
      <c r="D21" s="31">
        <v>23.8</v>
      </c>
      <c r="E21" s="31">
        <v>56</v>
      </c>
      <c r="G21" s="54">
        <v>392</v>
      </c>
      <c r="I21" s="10">
        <v>90</v>
      </c>
      <c r="J21" s="10">
        <v>469.3</v>
      </c>
      <c r="K21" s="5">
        <v>1507</v>
      </c>
    </row>
    <row r="22" spans="2:11" ht="12.75">
      <c r="B22" s="31">
        <v>95</v>
      </c>
      <c r="C22" s="31">
        <v>380</v>
      </c>
      <c r="D22" s="31">
        <v>22</v>
      </c>
      <c r="E22" s="31">
        <v>60</v>
      </c>
      <c r="G22" s="54">
        <v>392</v>
      </c>
      <c r="I22" s="15">
        <v>95</v>
      </c>
      <c r="J22" s="10">
        <v>469.3</v>
      </c>
      <c r="K22" s="5">
        <v>1507</v>
      </c>
    </row>
    <row r="23" spans="2:11" ht="12.75">
      <c r="B23" s="31">
        <v>100</v>
      </c>
      <c r="C23" s="31">
        <v>400</v>
      </c>
      <c r="D23" s="31">
        <v>20.3</v>
      </c>
      <c r="E23" s="31">
        <v>64</v>
      </c>
      <c r="G23" s="54">
        <v>392</v>
      </c>
      <c r="I23" s="10">
        <v>100</v>
      </c>
      <c r="J23" s="10">
        <v>469.3</v>
      </c>
      <c r="K23" s="5">
        <v>1507</v>
      </c>
    </row>
    <row r="24" spans="2:8" ht="12.75">
      <c r="B24" s="31">
        <v>105</v>
      </c>
      <c r="C24" s="31">
        <v>420</v>
      </c>
      <c r="D24" s="31">
        <v>18.31</v>
      </c>
      <c r="E24" s="31">
        <v>68</v>
      </c>
      <c r="G24" s="54"/>
      <c r="H24" s="5"/>
    </row>
    <row r="25" spans="2:8" ht="12.75">
      <c r="B25" s="31">
        <v>110</v>
      </c>
      <c r="C25" s="31">
        <v>440</v>
      </c>
      <c r="D25" s="31">
        <v>16.32</v>
      </c>
      <c r="E25" s="31">
        <v>72</v>
      </c>
      <c r="G25" s="54"/>
      <c r="H25" s="5"/>
    </row>
    <row r="26" spans="2:8" ht="12.75">
      <c r="B26" s="31">
        <v>115</v>
      </c>
      <c r="C26" s="31">
        <v>460</v>
      </c>
      <c r="D26" s="31">
        <v>14.33</v>
      </c>
      <c r="E26" s="31">
        <v>76</v>
      </c>
      <c r="G26" s="54"/>
      <c r="H26" s="5"/>
    </row>
    <row r="27" spans="2:8" ht="12.75">
      <c r="B27" s="31">
        <v>120</v>
      </c>
      <c r="C27" s="31">
        <v>480</v>
      </c>
      <c r="D27" s="31">
        <v>12.34</v>
      </c>
      <c r="E27" s="31">
        <v>80</v>
      </c>
      <c r="G27" s="54"/>
      <c r="H27" s="5"/>
    </row>
    <row r="28" spans="2:8" ht="12.75">
      <c r="B28" s="31">
        <v>125</v>
      </c>
      <c r="C28" s="31">
        <v>500</v>
      </c>
      <c r="D28" s="31">
        <v>10.35</v>
      </c>
      <c r="E28" s="31">
        <v>84</v>
      </c>
      <c r="G28" s="54"/>
      <c r="H28" s="5"/>
    </row>
    <row r="29" spans="2:8" ht="12.75">
      <c r="B29" s="31">
        <v>130</v>
      </c>
      <c r="C29" s="31">
        <v>520</v>
      </c>
      <c r="D29" s="31">
        <v>8.36</v>
      </c>
      <c r="E29" s="31">
        <v>88</v>
      </c>
      <c r="G29" s="54"/>
      <c r="H29" s="5"/>
    </row>
    <row r="30" spans="2:8" ht="12.75">
      <c r="B30" s="31">
        <v>135</v>
      </c>
      <c r="C30" s="31">
        <v>540</v>
      </c>
      <c r="D30" s="31">
        <v>6.37</v>
      </c>
      <c r="E30" s="31">
        <v>92</v>
      </c>
      <c r="G30" s="54"/>
      <c r="H30" s="5"/>
    </row>
    <row r="31" spans="2:8" ht="12.75">
      <c r="B31" s="31">
        <v>140</v>
      </c>
      <c r="C31" s="31">
        <v>560</v>
      </c>
      <c r="D31" s="31">
        <v>4.38</v>
      </c>
      <c r="E31" s="31">
        <v>96</v>
      </c>
      <c r="G31" s="54"/>
      <c r="H31" s="5"/>
    </row>
    <row r="32" spans="2:8" ht="12.75">
      <c r="B32" s="31">
        <v>145</v>
      </c>
      <c r="C32" s="31">
        <v>580</v>
      </c>
      <c r="D32" s="31">
        <v>2.39</v>
      </c>
      <c r="E32" s="31">
        <v>100</v>
      </c>
      <c r="G32" s="54"/>
      <c r="H32" s="5"/>
    </row>
    <row r="33" spans="2:8" ht="12.75">
      <c r="B33" s="31">
        <v>150</v>
      </c>
      <c r="C33" s="31">
        <v>600</v>
      </c>
      <c r="D33" s="31">
        <v>0.3999999999999986</v>
      </c>
      <c r="E33" s="31">
        <v>104</v>
      </c>
      <c r="G33" s="54"/>
      <c r="H33" s="5"/>
    </row>
    <row r="34" spans="2:8" ht="12.75">
      <c r="B34" s="31">
        <v>155</v>
      </c>
      <c r="C34" s="31">
        <v>620</v>
      </c>
      <c r="D34" s="31"/>
      <c r="E34" s="31">
        <v>108</v>
      </c>
      <c r="G34" s="54"/>
      <c r="H34" s="5"/>
    </row>
    <row r="35" spans="2:8" ht="12.75">
      <c r="B35" s="31">
        <v>160</v>
      </c>
      <c r="C35" s="31">
        <v>640</v>
      </c>
      <c r="D35" s="31"/>
      <c r="E35" s="31">
        <v>112</v>
      </c>
      <c r="G35" s="54"/>
      <c r="H35" s="5"/>
    </row>
    <row r="36" spans="2:8" ht="12.75">
      <c r="B36" s="31">
        <v>165</v>
      </c>
      <c r="C36" s="31">
        <v>660</v>
      </c>
      <c r="D36" s="31"/>
      <c r="E36" s="31">
        <v>116</v>
      </c>
      <c r="G36" s="54"/>
      <c r="H36" s="5"/>
    </row>
    <row r="37" spans="2:8" ht="12.75">
      <c r="B37" s="31">
        <v>170</v>
      </c>
      <c r="C37" s="31">
        <v>680</v>
      </c>
      <c r="D37" s="31"/>
      <c r="E37" s="31">
        <v>120</v>
      </c>
      <c r="G37" s="54"/>
      <c r="H37" s="5"/>
    </row>
    <row r="38" spans="2:8" ht="12.75">
      <c r="B38" s="31">
        <v>175</v>
      </c>
      <c r="C38" s="31">
        <v>700</v>
      </c>
      <c r="D38" s="31"/>
      <c r="E38" s="31">
        <v>124</v>
      </c>
      <c r="G38" s="54"/>
      <c r="H38" s="5"/>
    </row>
    <row r="39" spans="2:8" ht="12.75">
      <c r="B39" s="31">
        <v>180</v>
      </c>
      <c r="C39" s="31">
        <v>720</v>
      </c>
      <c r="D39" s="31"/>
      <c r="E39" s="31">
        <v>128</v>
      </c>
      <c r="G39" s="54"/>
      <c r="H39" s="5"/>
    </row>
    <row r="40" spans="2:8" ht="12.75">
      <c r="B40" s="31">
        <v>185</v>
      </c>
      <c r="C40" s="31">
        <v>740</v>
      </c>
      <c r="D40" s="31"/>
      <c r="E40" s="31">
        <v>132</v>
      </c>
      <c r="G40" s="54"/>
      <c r="H40" s="5"/>
    </row>
    <row r="41" spans="2:8" ht="12.75">
      <c r="B41" s="31">
        <v>190</v>
      </c>
      <c r="C41" s="31">
        <v>760</v>
      </c>
      <c r="D41" s="31"/>
      <c r="E41" s="31">
        <v>136</v>
      </c>
      <c r="G41" s="54"/>
      <c r="H41" s="5"/>
    </row>
    <row r="42" spans="2:8" ht="12.75">
      <c r="B42" s="31">
        <v>195</v>
      </c>
      <c r="C42" s="31">
        <v>780</v>
      </c>
      <c r="D42" s="31"/>
      <c r="E42" s="31">
        <v>140</v>
      </c>
      <c r="G42" s="54"/>
      <c r="H42" s="5"/>
    </row>
    <row r="43" spans="2:8" ht="12.75">
      <c r="B43" s="31">
        <v>200</v>
      </c>
      <c r="C43" s="31">
        <v>800</v>
      </c>
      <c r="D43" s="31"/>
      <c r="E43" s="31">
        <v>144</v>
      </c>
      <c r="G43" s="54"/>
      <c r="H43" s="5"/>
    </row>
    <row r="44" spans="2:8" ht="12.75">
      <c r="B44" s="31">
        <v>205</v>
      </c>
      <c r="C44" s="31">
        <v>820</v>
      </c>
      <c r="D44" s="31"/>
      <c r="E44" s="31">
        <v>148</v>
      </c>
      <c r="G44" s="54"/>
      <c r="H44" s="5"/>
    </row>
    <row r="45" spans="2:8" ht="12.75">
      <c r="B45" s="31">
        <v>210</v>
      </c>
      <c r="C45" s="31">
        <v>840</v>
      </c>
      <c r="D45" s="31"/>
      <c r="E45" s="31">
        <v>152</v>
      </c>
      <c r="G45" s="54"/>
      <c r="H45" s="5"/>
    </row>
    <row r="46" spans="2:8" ht="12.75">
      <c r="B46" s="31">
        <v>215</v>
      </c>
      <c r="C46" s="31">
        <v>860</v>
      </c>
      <c r="D46" s="31"/>
      <c r="E46" s="31">
        <v>156</v>
      </c>
      <c r="G46" s="54"/>
      <c r="H46" s="5"/>
    </row>
    <row r="47" spans="2:8" ht="12.75">
      <c r="B47" s="31">
        <v>220</v>
      </c>
      <c r="C47" s="31">
        <v>880</v>
      </c>
      <c r="D47" s="31"/>
      <c r="E47" s="31">
        <v>160</v>
      </c>
      <c r="G47" s="54"/>
      <c r="H47" s="5"/>
    </row>
    <row r="48" spans="2:8" ht="12.75">
      <c r="B48" s="31">
        <v>225</v>
      </c>
      <c r="C48" s="31">
        <v>900</v>
      </c>
      <c r="D48" s="31"/>
      <c r="E48" s="31">
        <v>164</v>
      </c>
      <c r="G48" s="54"/>
      <c r="H48" s="5"/>
    </row>
    <row r="49" spans="2:8" ht="12.75">
      <c r="B49" s="31">
        <v>230</v>
      </c>
      <c r="C49" s="31">
        <v>920</v>
      </c>
      <c r="D49" s="31"/>
      <c r="E49" s="31">
        <v>168</v>
      </c>
      <c r="G49" s="54"/>
      <c r="H49" s="5"/>
    </row>
    <row r="50" spans="2:8" ht="12.75">
      <c r="B50" s="31">
        <v>235</v>
      </c>
      <c r="C50" s="31">
        <v>940</v>
      </c>
      <c r="D50" s="31"/>
      <c r="E50" s="31">
        <v>172</v>
      </c>
      <c r="G50" s="54"/>
      <c r="H50" s="5"/>
    </row>
    <row r="51" spans="2:8" ht="12.75">
      <c r="B51" s="31">
        <v>240</v>
      </c>
      <c r="C51" s="31">
        <v>960</v>
      </c>
      <c r="D51" s="31"/>
      <c r="E51" s="31">
        <v>176</v>
      </c>
      <c r="G51" s="54"/>
      <c r="H51" s="5"/>
    </row>
    <row r="52" spans="2:8" ht="12.75">
      <c r="B52" s="31">
        <v>245</v>
      </c>
      <c r="C52" s="31">
        <v>980</v>
      </c>
      <c r="D52" s="31"/>
      <c r="E52" s="31">
        <v>180</v>
      </c>
      <c r="G52" s="54"/>
      <c r="H52" s="5"/>
    </row>
    <row r="53" spans="2:8" ht="12.75">
      <c r="B53" s="31">
        <v>250</v>
      </c>
      <c r="C53" s="31">
        <v>1000</v>
      </c>
      <c r="D53" s="31"/>
      <c r="E53" s="31">
        <v>184</v>
      </c>
      <c r="G53" s="54"/>
      <c r="H53" s="5"/>
    </row>
    <row r="54" spans="2:8" ht="12.75">
      <c r="B54" s="31">
        <v>255</v>
      </c>
      <c r="C54" s="31">
        <v>1020</v>
      </c>
      <c r="D54" s="31"/>
      <c r="E54" s="31">
        <v>188</v>
      </c>
      <c r="G54" s="54"/>
      <c r="H54" s="5"/>
    </row>
    <row r="55" spans="2:8" ht="12.75">
      <c r="B55" s="31">
        <v>260</v>
      </c>
      <c r="C55" s="31">
        <v>1040</v>
      </c>
      <c r="D55" s="31"/>
      <c r="E55" s="31">
        <v>192</v>
      </c>
      <c r="G55" s="54"/>
      <c r="H55" s="5"/>
    </row>
    <row r="56" spans="2:8" ht="12.75">
      <c r="B56" s="31">
        <v>265</v>
      </c>
      <c r="C56" s="31">
        <v>1060</v>
      </c>
      <c r="D56" s="31"/>
      <c r="E56" s="31">
        <v>196</v>
      </c>
      <c r="G56" s="54"/>
      <c r="H56" s="5"/>
    </row>
    <row r="57" spans="2:8" ht="12.75">
      <c r="B57" s="31">
        <v>270</v>
      </c>
      <c r="C57" s="31">
        <v>1080</v>
      </c>
      <c r="D57" s="31"/>
      <c r="E57" s="31">
        <v>200</v>
      </c>
      <c r="G57" s="54"/>
      <c r="H57" s="5"/>
    </row>
    <row r="58" spans="2:8" ht="12.75">
      <c r="B58" s="31">
        <v>275</v>
      </c>
      <c r="C58" s="31">
        <v>1100</v>
      </c>
      <c r="D58" s="31"/>
      <c r="E58" s="31">
        <v>204</v>
      </c>
      <c r="G58" s="54"/>
      <c r="H58" s="5"/>
    </row>
    <row r="59" spans="2:8" ht="12.75">
      <c r="B59" s="31">
        <v>280</v>
      </c>
      <c r="C59" s="31">
        <v>1120</v>
      </c>
      <c r="D59" s="31"/>
      <c r="E59" s="31">
        <v>208</v>
      </c>
      <c r="G59" s="54"/>
      <c r="H59" s="5"/>
    </row>
    <row r="60" spans="2:8" ht="12.75">
      <c r="B60" s="31">
        <v>285</v>
      </c>
      <c r="C60" s="31">
        <v>1140</v>
      </c>
      <c r="D60" s="31"/>
      <c r="E60" s="31">
        <v>212</v>
      </c>
      <c r="G60" s="54"/>
      <c r="H60" s="5"/>
    </row>
    <row r="61" spans="2:8" ht="12.75">
      <c r="B61" s="31">
        <v>290</v>
      </c>
      <c r="C61" s="31">
        <v>1160</v>
      </c>
      <c r="D61" s="31"/>
      <c r="E61" s="31">
        <v>216</v>
      </c>
      <c r="G61" s="54"/>
      <c r="H61" s="5"/>
    </row>
    <row r="62" spans="2:8" ht="12.75">
      <c r="B62" s="31">
        <v>295</v>
      </c>
      <c r="C62" s="31">
        <v>1180</v>
      </c>
      <c r="D62" s="31"/>
      <c r="E62" s="31">
        <v>220</v>
      </c>
      <c r="G62" s="54"/>
      <c r="H62" s="5"/>
    </row>
    <row r="63" spans="2:8" ht="12.75">
      <c r="B63" s="31">
        <v>300</v>
      </c>
      <c r="C63" s="31">
        <v>1200</v>
      </c>
      <c r="D63" s="31"/>
      <c r="E63" s="31">
        <v>224</v>
      </c>
      <c r="G63" s="54"/>
      <c r="H63" s="5"/>
    </row>
    <row r="64" spans="2:8" ht="12.75">
      <c r="B64" s="31">
        <v>305</v>
      </c>
      <c r="C64" s="31">
        <v>1220</v>
      </c>
      <c r="D64" s="31"/>
      <c r="E64" s="31">
        <v>228</v>
      </c>
      <c r="G64" s="54"/>
      <c r="H64" s="5"/>
    </row>
    <row r="65" spans="2:8" ht="12.75">
      <c r="B65" s="31">
        <v>310</v>
      </c>
      <c r="C65" s="31">
        <v>1240</v>
      </c>
      <c r="D65" s="31"/>
      <c r="E65" s="31">
        <v>232</v>
      </c>
      <c r="G65" s="54"/>
      <c r="H65" s="5"/>
    </row>
    <row r="66" spans="2:8" ht="12.75">
      <c r="B66" s="31">
        <v>315</v>
      </c>
      <c r="C66" s="31">
        <v>1260</v>
      </c>
      <c r="D66" s="31"/>
      <c r="E66" s="31">
        <v>236</v>
      </c>
      <c r="G66" s="54"/>
      <c r="H66" s="5"/>
    </row>
    <row r="67" spans="2:8" ht="12.75">
      <c r="B67" s="31">
        <v>320</v>
      </c>
      <c r="C67" s="31">
        <v>1280</v>
      </c>
      <c r="D67" s="31"/>
      <c r="E67" s="31">
        <v>240</v>
      </c>
      <c r="G67" s="54"/>
      <c r="H67" s="5"/>
    </row>
    <row r="68" spans="2:8" ht="12.75">
      <c r="B68" s="31">
        <v>325</v>
      </c>
      <c r="C68" s="31">
        <v>1300</v>
      </c>
      <c r="D68" s="31"/>
      <c r="E68" s="31">
        <v>244</v>
      </c>
      <c r="G68" s="54"/>
      <c r="H68" s="5"/>
    </row>
    <row r="69" spans="2:8" ht="12.75">
      <c r="B69" s="31">
        <v>330</v>
      </c>
      <c r="C69" s="31">
        <v>1320</v>
      </c>
      <c r="D69" s="31"/>
      <c r="E69" s="31">
        <v>248</v>
      </c>
      <c r="G69" s="54"/>
      <c r="H69" s="5"/>
    </row>
    <row r="70" spans="2:8" ht="12.75">
      <c r="B70" s="31">
        <v>335</v>
      </c>
      <c r="C70" s="31">
        <v>1340</v>
      </c>
      <c r="D70" s="31"/>
      <c r="E70" s="31">
        <v>252</v>
      </c>
      <c r="G70" s="54"/>
      <c r="H70" s="5"/>
    </row>
    <row r="71" spans="2:8" ht="12.75">
      <c r="B71" s="31">
        <v>340</v>
      </c>
      <c r="C71" s="31">
        <v>1360</v>
      </c>
      <c r="D71" s="31"/>
      <c r="E71" s="31">
        <v>256</v>
      </c>
      <c r="G71" s="54"/>
      <c r="H71" s="5"/>
    </row>
    <row r="72" spans="2:8" ht="12.75">
      <c r="B72" s="31">
        <v>345</v>
      </c>
      <c r="C72" s="31">
        <v>1380</v>
      </c>
      <c r="D72" s="31"/>
      <c r="E72" s="31">
        <v>260</v>
      </c>
      <c r="G72" s="54"/>
      <c r="H72" s="5"/>
    </row>
    <row r="73" spans="2:8" ht="12.75">
      <c r="B73" s="31">
        <v>350</v>
      </c>
      <c r="C73" s="31">
        <v>1400</v>
      </c>
      <c r="D73" s="31"/>
      <c r="E73" s="31">
        <v>264</v>
      </c>
      <c r="G73" s="54"/>
      <c r="H73" s="5"/>
    </row>
    <row r="74" spans="2:8" ht="12.75">
      <c r="B74" s="31">
        <v>355</v>
      </c>
      <c r="C74" s="31">
        <v>1420</v>
      </c>
      <c r="D74" s="31"/>
      <c r="E74" s="31">
        <v>268</v>
      </c>
      <c r="G74" s="54"/>
      <c r="H74" s="5"/>
    </row>
    <row r="75" spans="2:8" ht="12.75">
      <c r="B75" s="31">
        <v>360</v>
      </c>
      <c r="C75" s="31">
        <v>1440</v>
      </c>
      <c r="D75" s="31"/>
      <c r="E75" s="31">
        <v>272</v>
      </c>
      <c r="G75" s="54"/>
      <c r="H75" s="5"/>
    </row>
    <row r="76" spans="2:8" ht="12.75">
      <c r="B76" s="31">
        <v>365</v>
      </c>
      <c r="C76" s="31">
        <v>1460</v>
      </c>
      <c r="D76" s="31"/>
      <c r="E76" s="31">
        <v>276</v>
      </c>
      <c r="G76" s="54"/>
      <c r="H76" s="5"/>
    </row>
    <row r="77" spans="2:8" ht="12.75">
      <c r="B77" s="31">
        <v>370</v>
      </c>
      <c r="C77" s="31">
        <v>1480</v>
      </c>
      <c r="D77" s="31"/>
      <c r="E77" s="31">
        <v>280</v>
      </c>
      <c r="G77" s="54"/>
      <c r="H77" s="5"/>
    </row>
    <row r="78" spans="2:8" ht="12.75">
      <c r="B78" s="31">
        <v>375</v>
      </c>
      <c r="C78" s="31">
        <v>1500</v>
      </c>
      <c r="D78" s="31"/>
      <c r="E78" s="31">
        <v>284</v>
      </c>
      <c r="G78" s="54"/>
      <c r="H78" s="5"/>
    </row>
    <row r="79" spans="2:8" ht="12.75">
      <c r="B79" s="31">
        <v>380</v>
      </c>
      <c r="C79" s="31">
        <v>1520</v>
      </c>
      <c r="D79" s="31"/>
      <c r="E79" s="31">
        <v>288</v>
      </c>
      <c r="G79" s="54"/>
      <c r="H79" s="5"/>
    </row>
    <row r="80" spans="2:8" ht="12.75">
      <c r="B80" s="31">
        <v>385</v>
      </c>
      <c r="C80" s="31">
        <v>1540</v>
      </c>
      <c r="D80" s="31"/>
      <c r="E80" s="31">
        <v>292</v>
      </c>
      <c r="G80" s="54"/>
      <c r="H80" s="5"/>
    </row>
    <row r="81" spans="2:8" ht="12.75">
      <c r="B81" s="31">
        <v>390</v>
      </c>
      <c r="C81" s="31">
        <v>1560</v>
      </c>
      <c r="D81" s="31"/>
      <c r="E81" s="31">
        <v>296</v>
      </c>
      <c r="G81" s="54"/>
      <c r="H81" s="5"/>
    </row>
    <row r="82" spans="2:8" ht="12.75">
      <c r="B82" s="31">
        <v>395</v>
      </c>
      <c r="C82" s="31">
        <v>1580</v>
      </c>
      <c r="D82" s="31"/>
      <c r="E82" s="31">
        <v>300</v>
      </c>
      <c r="G82" s="54"/>
      <c r="H82" s="5"/>
    </row>
    <row r="83" spans="2:8" ht="12.75">
      <c r="B83" s="31">
        <v>400</v>
      </c>
      <c r="C83" s="31">
        <v>1600</v>
      </c>
      <c r="D83" s="31"/>
      <c r="E83" s="31">
        <v>304</v>
      </c>
      <c r="G83" s="54"/>
      <c r="H83" s="5"/>
    </row>
    <row r="84" spans="2:8" ht="12.75">
      <c r="B84" s="31">
        <v>405</v>
      </c>
      <c r="C84" s="31">
        <v>1620</v>
      </c>
      <c r="D84" s="31"/>
      <c r="E84" s="31">
        <v>308</v>
      </c>
      <c r="G84" s="54"/>
      <c r="H84" s="5"/>
    </row>
    <row r="85" spans="2:8" ht="12.75">
      <c r="B85" s="31">
        <v>410</v>
      </c>
      <c r="C85" s="31">
        <v>1640</v>
      </c>
      <c r="D85" s="31"/>
      <c r="E85" s="31">
        <v>312</v>
      </c>
      <c r="G85" s="54"/>
      <c r="H85" s="5"/>
    </row>
    <row r="86" spans="2:8" ht="12.75">
      <c r="B86" s="31">
        <v>415</v>
      </c>
      <c r="C86" s="31">
        <v>1660</v>
      </c>
      <c r="D86" s="31"/>
      <c r="E86" s="31">
        <v>316</v>
      </c>
      <c r="G86" s="54"/>
      <c r="H86" s="5"/>
    </row>
    <row r="87" spans="2:8" ht="12.75">
      <c r="B87" s="31">
        <v>420</v>
      </c>
      <c r="C87" s="31">
        <v>1680</v>
      </c>
      <c r="D87" s="31"/>
      <c r="E87" s="31">
        <v>320</v>
      </c>
      <c r="G87" s="54"/>
      <c r="H87" s="5"/>
    </row>
    <row r="88" spans="2:8" ht="12.75">
      <c r="B88" s="31">
        <v>425</v>
      </c>
      <c r="C88" s="31">
        <v>1700</v>
      </c>
      <c r="D88" s="31"/>
      <c r="E88" s="31">
        <v>324</v>
      </c>
      <c r="G88" s="54"/>
      <c r="H88" s="5"/>
    </row>
    <row r="89" spans="2:8" ht="12.75">
      <c r="B89" s="31">
        <v>430</v>
      </c>
      <c r="C89" s="31">
        <v>1720</v>
      </c>
      <c r="D89" s="31"/>
      <c r="E89" s="31">
        <v>328</v>
      </c>
      <c r="G89" s="54"/>
      <c r="H89" s="5"/>
    </row>
    <row r="90" spans="2:8" ht="12.75">
      <c r="B90" s="31">
        <v>435</v>
      </c>
      <c r="C90" s="31">
        <v>1740</v>
      </c>
      <c r="D90" s="31"/>
      <c r="E90" s="31">
        <v>332</v>
      </c>
      <c r="G90" s="54"/>
      <c r="H90" s="5"/>
    </row>
    <row r="91" spans="2:8" ht="12.75">
      <c r="B91" s="31">
        <v>440</v>
      </c>
      <c r="C91" s="31">
        <v>1760</v>
      </c>
      <c r="D91" s="31"/>
      <c r="E91" s="31">
        <v>336</v>
      </c>
      <c r="G91" s="54"/>
      <c r="H91" s="5"/>
    </row>
    <row r="92" spans="2:8" ht="12.75">
      <c r="B92" s="31">
        <v>445</v>
      </c>
      <c r="C92" s="31">
        <v>1780</v>
      </c>
      <c r="D92" s="31"/>
      <c r="E92" s="31">
        <v>340</v>
      </c>
      <c r="G92" s="54"/>
      <c r="H92" s="5"/>
    </row>
    <row r="93" spans="2:8" ht="12.75">
      <c r="B93" s="31">
        <v>450</v>
      </c>
      <c r="C93" s="31">
        <v>1800</v>
      </c>
      <c r="D93" s="31"/>
      <c r="E93" s="31">
        <v>344</v>
      </c>
      <c r="G93" s="54"/>
      <c r="H93" s="5"/>
    </row>
    <row r="94" spans="2:8" ht="12.75">
      <c r="B94" s="31">
        <v>455</v>
      </c>
      <c r="C94" s="31">
        <v>1820</v>
      </c>
      <c r="D94" s="31"/>
      <c r="E94" s="31">
        <v>348</v>
      </c>
      <c r="G94" s="54"/>
      <c r="H94" s="5"/>
    </row>
    <row r="95" spans="2:8" ht="12.75">
      <c r="B95" s="31">
        <v>460</v>
      </c>
      <c r="C95" s="31">
        <v>1840</v>
      </c>
      <c r="D95" s="31"/>
      <c r="E95" s="31">
        <v>352</v>
      </c>
      <c r="G95" s="54"/>
      <c r="H95" s="5"/>
    </row>
    <row r="96" spans="2:8" ht="12.75">
      <c r="B96" s="31">
        <v>465</v>
      </c>
      <c r="C96" s="31">
        <v>1860</v>
      </c>
      <c r="D96" s="31"/>
      <c r="E96" s="31">
        <v>356</v>
      </c>
      <c r="G96" s="54"/>
      <c r="H96" s="5"/>
    </row>
    <row r="97" spans="2:8" ht="12.75">
      <c r="B97" s="31">
        <v>470</v>
      </c>
      <c r="C97" s="31">
        <v>1880</v>
      </c>
      <c r="D97" s="31"/>
      <c r="E97" s="31">
        <v>360</v>
      </c>
      <c r="G97" s="54"/>
      <c r="H97" s="5"/>
    </row>
    <row r="98" spans="2:8" ht="12.75">
      <c r="B98" s="31">
        <v>475</v>
      </c>
      <c r="C98" s="31">
        <v>1900</v>
      </c>
      <c r="D98" s="31"/>
      <c r="E98" s="31">
        <v>365</v>
      </c>
      <c r="G98" s="54"/>
      <c r="H98" s="5"/>
    </row>
    <row r="99" spans="2:8" ht="12.75">
      <c r="B99" s="31">
        <v>480</v>
      </c>
      <c r="C99" s="31">
        <v>1920</v>
      </c>
      <c r="D99" s="31"/>
      <c r="E99" s="31">
        <v>999999999999999</v>
      </c>
      <c r="G99" s="54"/>
      <c r="H99" s="5"/>
    </row>
    <row r="100" spans="2:8" ht="12.75">
      <c r="B100" s="31">
        <v>485</v>
      </c>
      <c r="C100" s="31">
        <v>1940</v>
      </c>
      <c r="D100" s="31"/>
      <c r="E100" s="31"/>
      <c r="G100" s="54"/>
      <c r="H100" s="5"/>
    </row>
    <row r="101" spans="2:8" ht="12.75">
      <c r="B101" s="31">
        <v>490</v>
      </c>
      <c r="C101" s="31">
        <v>1960</v>
      </c>
      <c r="D101" s="31"/>
      <c r="E101" s="31"/>
      <c r="G101" s="54"/>
      <c r="H101" s="5"/>
    </row>
    <row r="102" spans="2:8" ht="12.75">
      <c r="B102" s="31">
        <v>495</v>
      </c>
      <c r="C102" s="31">
        <v>1980</v>
      </c>
      <c r="D102" s="31"/>
      <c r="E102" s="31"/>
      <c r="G102" s="54"/>
      <c r="H102" s="5"/>
    </row>
    <row r="103" spans="2:8" ht="12.75">
      <c r="B103" s="31">
        <v>500</v>
      </c>
      <c r="C103" s="31">
        <v>2000</v>
      </c>
      <c r="D103" s="31"/>
      <c r="E103" s="31"/>
      <c r="G103" s="54"/>
      <c r="H103" s="5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W71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5" max="5" width="8.00390625" style="0" customWidth="1"/>
    <col min="6" max="6" width="9.125" style="0" customWidth="1"/>
  </cols>
  <sheetData>
    <row r="2" spans="2:23" ht="12.75">
      <c r="B2" s="1" t="s">
        <v>0</v>
      </c>
      <c r="C2" s="1" t="s">
        <v>1</v>
      </c>
      <c r="D2" s="41" t="s">
        <v>21</v>
      </c>
      <c r="E2" s="2" t="s">
        <v>20</v>
      </c>
      <c r="F2" s="2" t="s">
        <v>20</v>
      </c>
      <c r="G2" s="42" t="s">
        <v>9</v>
      </c>
      <c r="H2" s="43" t="s">
        <v>22</v>
      </c>
      <c r="I2" s="44" t="s">
        <v>3</v>
      </c>
      <c r="J2" s="2" t="s">
        <v>2</v>
      </c>
      <c r="K2" s="2" t="s">
        <v>6</v>
      </c>
      <c r="L2" s="2" t="s">
        <v>4</v>
      </c>
      <c r="M2" s="2" t="s">
        <v>7</v>
      </c>
      <c r="N2" s="2" t="s">
        <v>5</v>
      </c>
      <c r="O2" s="35" t="s">
        <v>17</v>
      </c>
      <c r="P2" s="45" t="s">
        <v>12</v>
      </c>
      <c r="Q2" s="2" t="s">
        <v>3</v>
      </c>
      <c r="R2" s="42" t="s">
        <v>8</v>
      </c>
      <c r="S2" s="41" t="s">
        <v>21</v>
      </c>
      <c r="T2" s="46" t="s">
        <v>26</v>
      </c>
      <c r="U2" s="47" t="s">
        <v>22</v>
      </c>
      <c r="W2" s="42"/>
    </row>
    <row r="3" spans="2:23" ht="12.75">
      <c r="B3" s="22">
        <v>0</v>
      </c>
      <c r="C3" s="22">
        <v>0</v>
      </c>
      <c r="D3" s="23">
        <f aca="true" t="shared" si="0" ref="D3:D8">I3+J3+K3</f>
        <v>-530</v>
      </c>
      <c r="E3" s="24">
        <v>0</v>
      </c>
      <c r="F3" s="22">
        <v>0</v>
      </c>
      <c r="G3" s="22"/>
      <c r="H3" s="48">
        <f aca="true" t="shared" si="1" ref="H3:H8">1178-28.35*B3</f>
        <v>1178</v>
      </c>
      <c r="I3" s="22">
        <v>-70</v>
      </c>
      <c r="J3" s="22">
        <f>-310+12.9*B3</f>
        <v>-310</v>
      </c>
      <c r="K3" s="22">
        <v>-150</v>
      </c>
      <c r="L3" s="22">
        <f>-20-0.15*C3</f>
        <v>-20</v>
      </c>
      <c r="M3" s="22"/>
      <c r="N3" s="25">
        <f>-160-0.05*C3</f>
        <v>-160</v>
      </c>
      <c r="O3" s="22">
        <f>132+25*B3</f>
        <v>132</v>
      </c>
      <c r="P3" s="22">
        <f aca="true" t="shared" si="2" ref="P3:P8">1178-28.35*B3</f>
        <v>1178</v>
      </c>
      <c r="Q3" s="22">
        <v>-50</v>
      </c>
      <c r="R3" s="23">
        <v>-510</v>
      </c>
      <c r="S3" s="57">
        <f aca="true" t="shared" si="3" ref="S3:S8">-500+12.9*B3</f>
        <v>-500</v>
      </c>
      <c r="T3" s="15">
        <v>-140</v>
      </c>
      <c r="U3" s="15">
        <f aca="true" t="shared" si="4" ref="U3:U8">1098.9-28.35*B3</f>
        <v>1098.9</v>
      </c>
      <c r="W3" s="57"/>
    </row>
    <row r="4" spans="2:23" ht="12.75">
      <c r="B4" s="15">
        <v>5</v>
      </c>
      <c r="C4" s="15">
        <v>20</v>
      </c>
      <c r="D4" s="11">
        <f t="shared" si="0"/>
        <v>-465.5</v>
      </c>
      <c r="E4" s="15">
        <v>-20</v>
      </c>
      <c r="F4" s="10">
        <v>-20</v>
      </c>
      <c r="G4" s="10"/>
      <c r="H4" s="49">
        <f t="shared" si="1"/>
        <v>1036.25</v>
      </c>
      <c r="I4" s="22">
        <v>-70</v>
      </c>
      <c r="J4" s="10">
        <f>-310+12.9*B4</f>
        <v>-245.5</v>
      </c>
      <c r="K4" s="22">
        <v>-150</v>
      </c>
      <c r="L4" s="10">
        <f>-20-0.15*C4</f>
        <v>-23</v>
      </c>
      <c r="M4" s="10"/>
      <c r="N4" s="25">
        <f>-160-0.05*C4</f>
        <v>-161</v>
      </c>
      <c r="O4" s="10">
        <f>132+25*B4</f>
        <v>257</v>
      </c>
      <c r="P4" s="10">
        <f t="shared" si="2"/>
        <v>1036.25</v>
      </c>
      <c r="Q4" s="22">
        <v>-50</v>
      </c>
      <c r="R4" s="11">
        <f>-510+12.9*B4</f>
        <v>-445.5</v>
      </c>
      <c r="S4" s="57">
        <f t="shared" si="3"/>
        <v>-435.5</v>
      </c>
      <c r="T4" s="15">
        <v>-140</v>
      </c>
      <c r="U4" s="15">
        <f t="shared" si="4"/>
        <v>957.1500000000001</v>
      </c>
      <c r="W4" s="57"/>
    </row>
    <row r="5" spans="2:23" ht="12.75">
      <c r="B5" s="10">
        <v>10</v>
      </c>
      <c r="C5" s="10">
        <v>40</v>
      </c>
      <c r="D5" s="23">
        <f t="shared" si="0"/>
        <v>-401</v>
      </c>
      <c r="E5" s="15">
        <v>-40</v>
      </c>
      <c r="F5" s="10">
        <v>-40</v>
      </c>
      <c r="G5" s="22"/>
      <c r="H5" s="48">
        <f t="shared" si="1"/>
        <v>894.5</v>
      </c>
      <c r="I5" s="22">
        <v>-70</v>
      </c>
      <c r="J5" s="22">
        <f>-310+12.9*B5</f>
        <v>-181</v>
      </c>
      <c r="K5" s="22">
        <v>-150</v>
      </c>
      <c r="L5" s="22">
        <f aca="true" t="shared" si="5" ref="L5:L68">-20-0.15*C5</f>
        <v>-26</v>
      </c>
      <c r="M5" s="10"/>
      <c r="N5" s="25">
        <f aca="true" t="shared" si="6" ref="N5:N68">-160-0.05*C5</f>
        <v>-162</v>
      </c>
      <c r="O5" s="22">
        <f aca="true" t="shared" si="7" ref="O5:O14">132+25*B5</f>
        <v>382</v>
      </c>
      <c r="P5" s="22">
        <f t="shared" si="2"/>
        <v>894.5</v>
      </c>
      <c r="Q5" s="22">
        <v>-50</v>
      </c>
      <c r="R5" s="11">
        <f>-510+12.9*B5</f>
        <v>-381</v>
      </c>
      <c r="S5" s="57">
        <f t="shared" si="3"/>
        <v>-371</v>
      </c>
      <c r="T5" s="15">
        <v>-140</v>
      </c>
      <c r="U5" s="15">
        <f t="shared" si="4"/>
        <v>815.4000000000001</v>
      </c>
      <c r="W5" s="57"/>
    </row>
    <row r="6" spans="2:23" ht="12.75">
      <c r="B6" s="15">
        <v>15</v>
      </c>
      <c r="C6" s="15">
        <v>60</v>
      </c>
      <c r="D6" s="11">
        <f t="shared" si="0"/>
        <v>-336.5</v>
      </c>
      <c r="E6" s="15">
        <v>-60</v>
      </c>
      <c r="F6" s="10">
        <v>-60</v>
      </c>
      <c r="G6" s="10">
        <f aca="true" t="shared" si="8" ref="G6:G68">26-0.455*C6</f>
        <v>-1.3000000000000007</v>
      </c>
      <c r="H6" s="49">
        <f t="shared" si="1"/>
        <v>752.75</v>
      </c>
      <c r="I6" s="22">
        <v>-70</v>
      </c>
      <c r="J6" s="10">
        <f>-310+12.9*B6</f>
        <v>-116.5</v>
      </c>
      <c r="K6" s="22">
        <v>-150</v>
      </c>
      <c r="L6" s="10">
        <f t="shared" si="5"/>
        <v>-29</v>
      </c>
      <c r="M6" s="10"/>
      <c r="N6" s="25">
        <f t="shared" si="6"/>
        <v>-163</v>
      </c>
      <c r="O6" s="10">
        <f t="shared" si="7"/>
        <v>507</v>
      </c>
      <c r="P6" s="10">
        <f t="shared" si="2"/>
        <v>752.75</v>
      </c>
      <c r="Q6" s="22">
        <v>-50</v>
      </c>
      <c r="R6" s="11">
        <f>-510+12.9*B6</f>
        <v>-316.5</v>
      </c>
      <c r="S6" s="57">
        <f t="shared" si="3"/>
        <v>-306.5</v>
      </c>
      <c r="T6" s="15">
        <v>-140</v>
      </c>
      <c r="U6" s="15">
        <f t="shared" si="4"/>
        <v>673.6500000000001</v>
      </c>
      <c r="W6" s="57"/>
    </row>
    <row r="7" spans="2:23" ht="12.75">
      <c r="B7" s="10">
        <v>20</v>
      </c>
      <c r="C7" s="10">
        <v>80</v>
      </c>
      <c r="D7" s="23">
        <f t="shared" si="0"/>
        <v>-272</v>
      </c>
      <c r="E7" s="15">
        <v>-80</v>
      </c>
      <c r="F7" s="10">
        <v>-80</v>
      </c>
      <c r="G7" s="10">
        <f t="shared" si="8"/>
        <v>-10.399999999999999</v>
      </c>
      <c r="H7" s="48">
        <f t="shared" si="1"/>
        <v>611</v>
      </c>
      <c r="I7" s="22">
        <v>-70</v>
      </c>
      <c r="J7" s="22">
        <f>-310+12.9*B7</f>
        <v>-52</v>
      </c>
      <c r="K7" s="22">
        <v>-150</v>
      </c>
      <c r="L7" s="22">
        <f t="shared" si="5"/>
        <v>-32</v>
      </c>
      <c r="M7" s="10"/>
      <c r="N7" s="25">
        <f t="shared" si="6"/>
        <v>-164</v>
      </c>
      <c r="O7" s="22">
        <f t="shared" si="7"/>
        <v>632</v>
      </c>
      <c r="P7" s="22">
        <f t="shared" si="2"/>
        <v>611</v>
      </c>
      <c r="Q7" s="22">
        <v>-50</v>
      </c>
      <c r="R7" s="11">
        <f>-510+12.9*B7</f>
        <v>-252</v>
      </c>
      <c r="S7" s="57">
        <f t="shared" si="3"/>
        <v>-242</v>
      </c>
      <c r="T7" s="15">
        <v>-140</v>
      </c>
      <c r="U7" s="15">
        <f t="shared" si="4"/>
        <v>531.9000000000001</v>
      </c>
      <c r="W7" s="57"/>
    </row>
    <row r="8" spans="2:23" ht="12.75">
      <c r="B8" s="15">
        <v>25</v>
      </c>
      <c r="C8" s="15">
        <v>100</v>
      </c>
      <c r="D8" s="11">
        <f t="shared" si="0"/>
        <v>-220</v>
      </c>
      <c r="E8" s="15">
        <v>-100</v>
      </c>
      <c r="F8" s="10">
        <v>-100</v>
      </c>
      <c r="G8" s="10">
        <f t="shared" si="8"/>
        <v>-19.5</v>
      </c>
      <c r="H8" s="49">
        <f t="shared" si="1"/>
        <v>469.25</v>
      </c>
      <c r="I8" s="22">
        <v>-70</v>
      </c>
      <c r="J8" s="10">
        <v>0</v>
      </c>
      <c r="K8" s="22">
        <v>-150</v>
      </c>
      <c r="L8" s="10">
        <f t="shared" si="5"/>
        <v>-35</v>
      </c>
      <c r="M8" s="10"/>
      <c r="N8" s="25">
        <f t="shared" si="6"/>
        <v>-165</v>
      </c>
      <c r="O8" s="10">
        <f t="shared" si="7"/>
        <v>757</v>
      </c>
      <c r="P8" s="10">
        <f t="shared" si="2"/>
        <v>469.25</v>
      </c>
      <c r="Q8" s="22">
        <v>-50</v>
      </c>
      <c r="R8" s="11">
        <f>-200</f>
        <v>-200</v>
      </c>
      <c r="S8" s="57">
        <f t="shared" si="3"/>
        <v>-177.5</v>
      </c>
      <c r="T8" s="15">
        <v>-140</v>
      </c>
      <c r="U8" s="15">
        <f t="shared" si="4"/>
        <v>390.1500000000001</v>
      </c>
      <c r="W8" s="57"/>
    </row>
    <row r="9" spans="2:23" ht="12.75">
      <c r="B9" s="10">
        <v>30</v>
      </c>
      <c r="C9" s="10">
        <v>120</v>
      </c>
      <c r="D9" s="11">
        <v>-220</v>
      </c>
      <c r="E9" s="15">
        <v>-120</v>
      </c>
      <c r="F9" s="10">
        <v>-120</v>
      </c>
      <c r="G9" s="10">
        <f t="shared" si="8"/>
        <v>-28.6</v>
      </c>
      <c r="H9" s="48">
        <v>469</v>
      </c>
      <c r="I9" s="22">
        <v>-70</v>
      </c>
      <c r="J9" s="10"/>
      <c r="K9" s="22">
        <v>-150</v>
      </c>
      <c r="L9" s="22">
        <f t="shared" si="5"/>
        <v>-38</v>
      </c>
      <c r="M9" s="10"/>
      <c r="N9" s="25">
        <f t="shared" si="6"/>
        <v>-166</v>
      </c>
      <c r="O9" s="22">
        <f t="shared" si="7"/>
        <v>882</v>
      </c>
      <c r="P9" s="10">
        <v>469.3</v>
      </c>
      <c r="Q9" s="22">
        <v>-50</v>
      </c>
      <c r="R9" s="11">
        <f aca="true" t="shared" si="9" ref="R9:R17">-200</f>
        <v>-200</v>
      </c>
      <c r="S9" s="57">
        <v>-177.5</v>
      </c>
      <c r="T9" s="15">
        <v>-140</v>
      </c>
      <c r="U9" s="15">
        <v>390.2</v>
      </c>
      <c r="W9" s="57"/>
    </row>
    <row r="10" spans="2:23" ht="12.75">
      <c r="B10" s="15">
        <v>35</v>
      </c>
      <c r="C10" s="15">
        <v>140</v>
      </c>
      <c r="D10" s="11">
        <v>-220</v>
      </c>
      <c r="E10" s="15">
        <v>-140</v>
      </c>
      <c r="F10" s="10">
        <v>-140</v>
      </c>
      <c r="G10" s="10">
        <f t="shared" si="8"/>
        <v>-37.7</v>
      </c>
      <c r="H10" s="49">
        <v>469</v>
      </c>
      <c r="I10" s="22">
        <v>-70</v>
      </c>
      <c r="J10" s="10"/>
      <c r="K10" s="22">
        <v>-150</v>
      </c>
      <c r="L10" s="10">
        <f t="shared" si="5"/>
        <v>-41</v>
      </c>
      <c r="M10" s="10"/>
      <c r="N10" s="25">
        <f t="shared" si="6"/>
        <v>-167</v>
      </c>
      <c r="O10" s="10">
        <f t="shared" si="7"/>
        <v>1007</v>
      </c>
      <c r="P10" s="10">
        <v>469.3</v>
      </c>
      <c r="Q10" s="22">
        <v>-50</v>
      </c>
      <c r="R10" s="11">
        <f t="shared" si="9"/>
        <v>-200</v>
      </c>
      <c r="S10" s="57">
        <v>-177.5</v>
      </c>
      <c r="T10" s="15">
        <v>-140</v>
      </c>
      <c r="U10" s="15">
        <v>390.2</v>
      </c>
      <c r="W10" s="57"/>
    </row>
    <row r="11" spans="2:23" ht="12.75">
      <c r="B11" s="10">
        <v>40</v>
      </c>
      <c r="C11" s="10">
        <v>160</v>
      </c>
      <c r="D11" s="11">
        <v>-220</v>
      </c>
      <c r="E11" s="15">
        <v>-160</v>
      </c>
      <c r="F11" s="10">
        <v>-160</v>
      </c>
      <c r="G11" s="10">
        <f t="shared" si="8"/>
        <v>-46.8</v>
      </c>
      <c r="H11" s="48">
        <v>469</v>
      </c>
      <c r="I11" s="22">
        <v>-70</v>
      </c>
      <c r="J11" s="10"/>
      <c r="K11" s="22">
        <v>-150</v>
      </c>
      <c r="L11" s="22">
        <f t="shared" si="5"/>
        <v>-44</v>
      </c>
      <c r="M11" s="10"/>
      <c r="N11" s="25">
        <f t="shared" si="6"/>
        <v>-168</v>
      </c>
      <c r="O11" s="22">
        <f t="shared" si="7"/>
        <v>1132</v>
      </c>
      <c r="P11" s="10">
        <v>469.3</v>
      </c>
      <c r="Q11" s="22">
        <v>-50</v>
      </c>
      <c r="R11" s="11">
        <f t="shared" si="9"/>
        <v>-200</v>
      </c>
      <c r="S11" s="57">
        <v>-177.5</v>
      </c>
      <c r="T11" s="15">
        <v>-140</v>
      </c>
      <c r="U11" s="15">
        <v>390.2</v>
      </c>
      <c r="W11" s="57"/>
    </row>
    <row r="12" spans="2:23" ht="12.75">
      <c r="B12" s="15">
        <v>45</v>
      </c>
      <c r="C12" s="15">
        <v>180</v>
      </c>
      <c r="D12" s="11">
        <v>-220</v>
      </c>
      <c r="E12" s="15">
        <v>-180</v>
      </c>
      <c r="F12" s="10">
        <v>-180</v>
      </c>
      <c r="G12" s="10">
        <f t="shared" si="8"/>
        <v>-55.900000000000006</v>
      </c>
      <c r="H12" s="49">
        <v>469</v>
      </c>
      <c r="I12" s="22">
        <v>-70</v>
      </c>
      <c r="J12" s="10"/>
      <c r="K12" s="22">
        <v>-150</v>
      </c>
      <c r="L12" s="10">
        <f t="shared" si="5"/>
        <v>-47</v>
      </c>
      <c r="M12" s="10"/>
      <c r="N12" s="25">
        <f t="shared" si="6"/>
        <v>-169</v>
      </c>
      <c r="O12" s="10">
        <f t="shared" si="7"/>
        <v>1257</v>
      </c>
      <c r="P12" s="10">
        <v>469.3</v>
      </c>
      <c r="Q12" s="22">
        <v>-50</v>
      </c>
      <c r="R12" s="11">
        <f t="shared" si="9"/>
        <v>-200</v>
      </c>
      <c r="S12" s="57">
        <v>-177.5</v>
      </c>
      <c r="T12" s="15">
        <v>-140</v>
      </c>
      <c r="U12" s="15">
        <v>390.2</v>
      </c>
      <c r="W12" s="57"/>
    </row>
    <row r="13" spans="2:23" ht="12.75">
      <c r="B13" s="10">
        <v>50</v>
      </c>
      <c r="C13" s="10">
        <v>200</v>
      </c>
      <c r="D13" s="11">
        <v>-220</v>
      </c>
      <c r="E13" s="15">
        <v>-200</v>
      </c>
      <c r="F13" s="10">
        <v>-200</v>
      </c>
      <c r="G13" s="10">
        <f t="shared" si="8"/>
        <v>-65</v>
      </c>
      <c r="H13" s="48">
        <v>469</v>
      </c>
      <c r="I13" s="22">
        <v>-70</v>
      </c>
      <c r="J13" s="10"/>
      <c r="K13" s="22">
        <v>-150</v>
      </c>
      <c r="L13" s="22">
        <f t="shared" si="5"/>
        <v>-50</v>
      </c>
      <c r="M13" s="10"/>
      <c r="N13" s="25">
        <f t="shared" si="6"/>
        <v>-170</v>
      </c>
      <c r="O13" s="22">
        <f t="shared" si="7"/>
        <v>1382</v>
      </c>
      <c r="P13" s="10">
        <v>469.3</v>
      </c>
      <c r="Q13" s="22">
        <v>-50</v>
      </c>
      <c r="R13" s="11">
        <f t="shared" si="9"/>
        <v>-200</v>
      </c>
      <c r="S13" s="57">
        <v>-177.5</v>
      </c>
      <c r="T13" s="15">
        <v>-140</v>
      </c>
      <c r="U13" s="15">
        <v>390.2</v>
      </c>
      <c r="W13" s="57"/>
    </row>
    <row r="14" spans="2:23" ht="12.75">
      <c r="B14" s="15">
        <v>55</v>
      </c>
      <c r="C14" s="15">
        <v>220</v>
      </c>
      <c r="D14" s="11">
        <v>-220</v>
      </c>
      <c r="E14" s="15">
        <v>-220</v>
      </c>
      <c r="F14" s="10">
        <v>-220</v>
      </c>
      <c r="G14" s="10">
        <f t="shared" si="8"/>
        <v>-74.10000000000001</v>
      </c>
      <c r="H14" s="49">
        <v>469</v>
      </c>
      <c r="I14" s="22">
        <v>-70</v>
      </c>
      <c r="J14" s="10"/>
      <c r="K14" s="22">
        <v>-150</v>
      </c>
      <c r="L14" s="10">
        <f t="shared" si="5"/>
        <v>-53</v>
      </c>
      <c r="M14" s="10"/>
      <c r="N14" s="25">
        <f t="shared" si="6"/>
        <v>-171</v>
      </c>
      <c r="O14" s="10">
        <f t="shared" si="7"/>
        <v>1507</v>
      </c>
      <c r="P14" s="10">
        <v>469.3</v>
      </c>
      <c r="Q14" s="22">
        <v>-50</v>
      </c>
      <c r="R14" s="11">
        <f t="shared" si="9"/>
        <v>-200</v>
      </c>
      <c r="S14" s="57">
        <v>-177.5</v>
      </c>
      <c r="T14" s="15">
        <v>-140</v>
      </c>
      <c r="U14" s="15">
        <v>390.2</v>
      </c>
      <c r="W14" s="57"/>
    </row>
    <row r="15" spans="2:23" ht="12.75">
      <c r="B15" s="10">
        <v>60</v>
      </c>
      <c r="C15" s="10">
        <v>240</v>
      </c>
      <c r="D15" s="11">
        <v>-220</v>
      </c>
      <c r="E15" s="15">
        <v>-240</v>
      </c>
      <c r="F15" s="10">
        <v>-240</v>
      </c>
      <c r="G15" s="10">
        <f t="shared" si="8"/>
        <v>-83.2</v>
      </c>
      <c r="H15" s="48">
        <v>469</v>
      </c>
      <c r="I15" s="22">
        <v>-70</v>
      </c>
      <c r="J15" s="10"/>
      <c r="K15" s="22">
        <v>-150</v>
      </c>
      <c r="L15" s="22">
        <f t="shared" si="5"/>
        <v>-56</v>
      </c>
      <c r="M15" s="10"/>
      <c r="N15" s="25">
        <f t="shared" si="6"/>
        <v>-172</v>
      </c>
      <c r="O15" s="22">
        <v>1507</v>
      </c>
      <c r="P15" s="10">
        <v>469.3</v>
      </c>
      <c r="Q15" s="22">
        <v>-50</v>
      </c>
      <c r="R15" s="11">
        <f t="shared" si="9"/>
        <v>-200</v>
      </c>
      <c r="S15" s="57">
        <v>-177.5</v>
      </c>
      <c r="T15" s="15">
        <v>-140</v>
      </c>
      <c r="U15" s="15">
        <v>390.2</v>
      </c>
      <c r="W15" s="57"/>
    </row>
    <row r="16" spans="2:23" ht="12.75">
      <c r="B16" s="15">
        <v>65</v>
      </c>
      <c r="C16" s="15">
        <v>260</v>
      </c>
      <c r="D16" s="11">
        <v>-220</v>
      </c>
      <c r="E16" s="15">
        <v>-260</v>
      </c>
      <c r="F16" s="10">
        <v>-260</v>
      </c>
      <c r="G16" s="10">
        <f t="shared" si="8"/>
        <v>-92.3</v>
      </c>
      <c r="H16" s="49">
        <v>469</v>
      </c>
      <c r="I16" s="22">
        <v>-70</v>
      </c>
      <c r="J16" s="10"/>
      <c r="K16" s="22">
        <v>-150</v>
      </c>
      <c r="L16" s="10">
        <f t="shared" si="5"/>
        <v>-59</v>
      </c>
      <c r="M16" s="10"/>
      <c r="N16" s="25">
        <f t="shared" si="6"/>
        <v>-173</v>
      </c>
      <c r="O16" s="10">
        <v>1507</v>
      </c>
      <c r="P16" s="10">
        <v>469.3</v>
      </c>
      <c r="Q16" s="22">
        <v>-50</v>
      </c>
      <c r="R16" s="11">
        <f t="shared" si="9"/>
        <v>-200</v>
      </c>
      <c r="S16" s="57">
        <v>-177.5</v>
      </c>
      <c r="T16" s="15">
        <v>-140</v>
      </c>
      <c r="U16" s="15">
        <v>390.2</v>
      </c>
      <c r="W16" s="57"/>
    </row>
    <row r="17" spans="2:23" ht="12.75">
      <c r="B17" s="10">
        <v>70</v>
      </c>
      <c r="C17" s="10">
        <v>280</v>
      </c>
      <c r="D17" s="11">
        <v>-220</v>
      </c>
      <c r="E17" s="15">
        <v>-280</v>
      </c>
      <c r="F17" s="10">
        <v>-280</v>
      </c>
      <c r="G17" s="10">
        <f t="shared" si="8"/>
        <v>-101.4</v>
      </c>
      <c r="H17" s="48">
        <v>469</v>
      </c>
      <c r="I17" s="22">
        <v>-70</v>
      </c>
      <c r="J17" s="10"/>
      <c r="K17" s="22">
        <v>-150</v>
      </c>
      <c r="L17" s="22">
        <f t="shared" si="5"/>
        <v>-62</v>
      </c>
      <c r="M17" s="10"/>
      <c r="N17" s="25">
        <f t="shared" si="6"/>
        <v>-174</v>
      </c>
      <c r="O17" s="22">
        <v>1507</v>
      </c>
      <c r="P17" s="10">
        <v>469.3</v>
      </c>
      <c r="Q17" s="22">
        <v>-50</v>
      </c>
      <c r="R17" s="11">
        <f t="shared" si="9"/>
        <v>-200</v>
      </c>
      <c r="S17" s="57">
        <v>-177.5</v>
      </c>
      <c r="T17" s="15">
        <v>-140</v>
      </c>
      <c r="U17" s="15">
        <v>390.2</v>
      </c>
      <c r="W17" s="57"/>
    </row>
    <row r="18" spans="2:23" ht="12.75">
      <c r="B18" s="15">
        <v>75</v>
      </c>
      <c r="C18" s="15">
        <v>300</v>
      </c>
      <c r="D18" s="11">
        <v>-220</v>
      </c>
      <c r="E18" s="15">
        <v>-300</v>
      </c>
      <c r="F18" s="10">
        <v>-300</v>
      </c>
      <c r="G18" s="10">
        <f t="shared" si="8"/>
        <v>-110.5</v>
      </c>
      <c r="H18" s="49">
        <v>469</v>
      </c>
      <c r="I18" s="22">
        <v>-70</v>
      </c>
      <c r="J18" s="10"/>
      <c r="K18" s="22">
        <v>-150</v>
      </c>
      <c r="L18" s="10">
        <f t="shared" si="5"/>
        <v>-65</v>
      </c>
      <c r="M18" s="10"/>
      <c r="N18" s="25">
        <f t="shared" si="6"/>
        <v>-175</v>
      </c>
      <c r="O18" s="10">
        <v>1507</v>
      </c>
      <c r="P18" s="10">
        <v>469.3</v>
      </c>
      <c r="Q18" s="22">
        <v>-50</v>
      </c>
      <c r="R18" s="11">
        <v>-200</v>
      </c>
      <c r="S18" s="57">
        <v>-177.5</v>
      </c>
      <c r="T18" s="15">
        <v>-140</v>
      </c>
      <c r="U18" s="15">
        <v>390.2</v>
      </c>
      <c r="W18" s="57"/>
    </row>
    <row r="19" spans="2:23" ht="12.75">
      <c r="B19" s="10">
        <v>80</v>
      </c>
      <c r="C19" s="10">
        <v>320</v>
      </c>
      <c r="D19" s="11">
        <v>-220</v>
      </c>
      <c r="E19" s="15">
        <v>-320</v>
      </c>
      <c r="F19" s="10">
        <v>-320</v>
      </c>
      <c r="G19" s="10">
        <f t="shared" si="8"/>
        <v>-119.6</v>
      </c>
      <c r="H19" s="48">
        <v>469</v>
      </c>
      <c r="I19" s="22">
        <v>-70</v>
      </c>
      <c r="J19" s="10"/>
      <c r="K19" s="22">
        <v>-150</v>
      </c>
      <c r="L19" s="22">
        <f t="shared" si="5"/>
        <v>-68</v>
      </c>
      <c r="M19" s="10"/>
      <c r="N19" s="25">
        <f t="shared" si="6"/>
        <v>-176</v>
      </c>
      <c r="O19" s="22">
        <v>1507</v>
      </c>
      <c r="P19" s="10">
        <v>469.3</v>
      </c>
      <c r="Q19" s="22">
        <v>-50</v>
      </c>
      <c r="R19" s="11">
        <v>-200</v>
      </c>
      <c r="S19" s="57">
        <v>-177.5</v>
      </c>
      <c r="T19" s="15">
        <v>-140</v>
      </c>
      <c r="U19" s="15">
        <v>390.2</v>
      </c>
      <c r="W19" s="57"/>
    </row>
    <row r="20" spans="2:23" ht="12.75">
      <c r="B20" s="15">
        <v>85</v>
      </c>
      <c r="C20" s="15">
        <v>340</v>
      </c>
      <c r="D20" s="11">
        <v>-220</v>
      </c>
      <c r="E20" s="15">
        <v>-340</v>
      </c>
      <c r="F20" s="10">
        <v>-340</v>
      </c>
      <c r="G20" s="10">
        <f t="shared" si="8"/>
        <v>-128.70000000000002</v>
      </c>
      <c r="H20" s="49">
        <v>469</v>
      </c>
      <c r="I20" s="22">
        <v>-70</v>
      </c>
      <c r="J20" s="10"/>
      <c r="K20" s="22">
        <v>-150</v>
      </c>
      <c r="L20" s="10">
        <f t="shared" si="5"/>
        <v>-71</v>
      </c>
      <c r="M20" s="10"/>
      <c r="N20" s="25">
        <f t="shared" si="6"/>
        <v>-177</v>
      </c>
      <c r="O20" s="10">
        <v>1507</v>
      </c>
      <c r="P20" s="10">
        <v>469.3</v>
      </c>
      <c r="Q20" s="22">
        <v>-50</v>
      </c>
      <c r="R20" s="11">
        <v>-200</v>
      </c>
      <c r="S20" s="57">
        <v>-177.5</v>
      </c>
      <c r="T20" s="15">
        <v>-140</v>
      </c>
      <c r="U20" s="15">
        <v>390.2</v>
      </c>
      <c r="W20" s="57"/>
    </row>
    <row r="21" spans="2:23" ht="12.75">
      <c r="B21" s="10">
        <v>90</v>
      </c>
      <c r="C21" s="10">
        <v>360</v>
      </c>
      <c r="D21" s="11">
        <v>-220</v>
      </c>
      <c r="E21" s="15">
        <v>-360</v>
      </c>
      <c r="F21" s="10">
        <v>-360</v>
      </c>
      <c r="G21" s="10">
        <f t="shared" si="8"/>
        <v>-137.8</v>
      </c>
      <c r="H21" s="48">
        <v>469</v>
      </c>
      <c r="I21" s="22">
        <v>-70</v>
      </c>
      <c r="J21" s="10"/>
      <c r="K21" s="22">
        <v>-150</v>
      </c>
      <c r="L21" s="22">
        <f t="shared" si="5"/>
        <v>-74</v>
      </c>
      <c r="M21" s="10"/>
      <c r="N21" s="25">
        <f t="shared" si="6"/>
        <v>-178</v>
      </c>
      <c r="O21" s="22">
        <v>1507</v>
      </c>
      <c r="P21" s="10">
        <v>469.3</v>
      </c>
      <c r="Q21" s="22">
        <v>-50</v>
      </c>
      <c r="R21" s="11">
        <v>-200</v>
      </c>
      <c r="S21" s="57">
        <v>-177.5</v>
      </c>
      <c r="T21" s="15">
        <v>-140</v>
      </c>
      <c r="U21" s="15">
        <v>390.2</v>
      </c>
      <c r="W21" s="57"/>
    </row>
    <row r="22" spans="2:23" ht="12.75">
      <c r="B22" s="15">
        <v>95</v>
      </c>
      <c r="C22" s="15">
        <v>380</v>
      </c>
      <c r="D22" s="11">
        <v>-220</v>
      </c>
      <c r="E22" s="15">
        <v>-380</v>
      </c>
      <c r="F22" s="10">
        <v>-380</v>
      </c>
      <c r="G22" s="10">
        <f t="shared" si="8"/>
        <v>-146.9</v>
      </c>
      <c r="H22" s="49">
        <v>469</v>
      </c>
      <c r="I22" s="22">
        <v>-70</v>
      </c>
      <c r="J22" s="10"/>
      <c r="K22" s="22">
        <v>-150</v>
      </c>
      <c r="L22" s="10">
        <f t="shared" si="5"/>
        <v>-77</v>
      </c>
      <c r="M22" s="10"/>
      <c r="N22" s="25">
        <f t="shared" si="6"/>
        <v>-179</v>
      </c>
      <c r="O22" s="10">
        <v>1507</v>
      </c>
      <c r="P22" s="10">
        <v>469.3</v>
      </c>
      <c r="Q22" s="22">
        <v>-50</v>
      </c>
      <c r="R22" s="11">
        <v>-200</v>
      </c>
      <c r="S22" s="57">
        <v>-177.5</v>
      </c>
      <c r="T22" s="15">
        <v>-140</v>
      </c>
      <c r="U22" s="15">
        <v>390.2</v>
      </c>
      <c r="W22" s="57"/>
    </row>
    <row r="23" spans="2:23" ht="12.75">
      <c r="B23" s="10">
        <v>100</v>
      </c>
      <c r="C23" s="10">
        <v>400</v>
      </c>
      <c r="D23" s="11">
        <v>-220</v>
      </c>
      <c r="E23" s="15">
        <v>-400</v>
      </c>
      <c r="F23" s="10">
        <v>-400</v>
      </c>
      <c r="G23" s="10">
        <f t="shared" si="8"/>
        <v>-156</v>
      </c>
      <c r="H23" s="48">
        <v>469</v>
      </c>
      <c r="I23" s="22">
        <v>-70</v>
      </c>
      <c r="J23" s="10"/>
      <c r="K23" s="22">
        <v>-150</v>
      </c>
      <c r="L23" s="22">
        <f t="shared" si="5"/>
        <v>-80</v>
      </c>
      <c r="M23" s="10"/>
      <c r="N23" s="25">
        <f t="shared" si="6"/>
        <v>-180</v>
      </c>
      <c r="O23" s="22">
        <v>1507</v>
      </c>
      <c r="P23" s="10">
        <v>469.3</v>
      </c>
      <c r="Q23" s="22">
        <v>-50</v>
      </c>
      <c r="R23" s="11">
        <v>-200</v>
      </c>
      <c r="S23" s="57">
        <v>-177.5</v>
      </c>
      <c r="T23" s="15">
        <v>-140</v>
      </c>
      <c r="U23" s="15">
        <v>390.2</v>
      </c>
      <c r="W23" s="57"/>
    </row>
    <row r="24" spans="3:21" ht="12.75">
      <c r="C24" s="15">
        <v>420</v>
      </c>
      <c r="F24" s="27"/>
      <c r="G24" s="10">
        <f t="shared" si="8"/>
        <v>-165.1</v>
      </c>
      <c r="H24" s="27"/>
      <c r="I24" s="27"/>
      <c r="J24" s="27"/>
      <c r="K24" s="27"/>
      <c r="L24" s="10">
        <f t="shared" si="5"/>
        <v>-83</v>
      </c>
      <c r="M24" s="10"/>
      <c r="N24" s="25">
        <f t="shared" si="6"/>
        <v>-181</v>
      </c>
      <c r="O24" s="27"/>
      <c r="P24" s="27"/>
      <c r="Q24" s="19"/>
      <c r="R24" s="19"/>
      <c r="S24" s="15">
        <v>-152</v>
      </c>
      <c r="T24" s="15">
        <v>-249.45</v>
      </c>
      <c r="U24" s="19"/>
    </row>
    <row r="25" spans="3:21" ht="12.75">
      <c r="C25" s="10">
        <v>440</v>
      </c>
      <c r="F25" s="27"/>
      <c r="G25" s="10">
        <f t="shared" si="8"/>
        <v>-174.20000000000002</v>
      </c>
      <c r="H25" s="27"/>
      <c r="I25" s="27"/>
      <c r="J25" s="27"/>
      <c r="K25" s="27"/>
      <c r="L25" s="22">
        <f t="shared" si="5"/>
        <v>-86</v>
      </c>
      <c r="M25" s="10"/>
      <c r="N25" s="25">
        <f t="shared" si="6"/>
        <v>-182</v>
      </c>
      <c r="O25" s="27"/>
      <c r="P25" s="27"/>
      <c r="Q25" s="19"/>
      <c r="R25" s="19"/>
      <c r="S25" s="15">
        <v>-154</v>
      </c>
      <c r="T25" s="15">
        <v>-260.4</v>
      </c>
      <c r="U25" s="19"/>
    </row>
    <row r="26" spans="3:21" ht="12.75">
      <c r="C26" s="15">
        <v>460</v>
      </c>
      <c r="F26" s="27"/>
      <c r="G26" s="10">
        <f t="shared" si="8"/>
        <v>-183.3</v>
      </c>
      <c r="H26" s="27"/>
      <c r="I26" s="27"/>
      <c r="J26" s="27"/>
      <c r="K26" s="27"/>
      <c r="L26" s="10">
        <f t="shared" si="5"/>
        <v>-89</v>
      </c>
      <c r="M26" s="10"/>
      <c r="N26" s="25">
        <f t="shared" si="6"/>
        <v>-183</v>
      </c>
      <c r="O26" s="27"/>
      <c r="P26" s="27"/>
      <c r="Q26" s="19"/>
      <c r="R26" s="19"/>
      <c r="S26" s="15">
        <v>-156</v>
      </c>
      <c r="T26" s="15">
        <v>-271.35</v>
      </c>
      <c r="U26" s="19"/>
    </row>
    <row r="27" spans="3:21" ht="12.75">
      <c r="C27" s="10">
        <v>480</v>
      </c>
      <c r="F27" s="27"/>
      <c r="G27" s="10">
        <f t="shared" si="8"/>
        <v>-192.4</v>
      </c>
      <c r="H27" s="27"/>
      <c r="I27" s="27"/>
      <c r="J27" s="27"/>
      <c r="K27" s="27"/>
      <c r="L27" s="22">
        <f t="shared" si="5"/>
        <v>-92</v>
      </c>
      <c r="M27" s="10"/>
      <c r="N27" s="25">
        <f t="shared" si="6"/>
        <v>-184</v>
      </c>
      <c r="O27" s="27"/>
      <c r="P27" s="27"/>
      <c r="Q27" s="19"/>
      <c r="R27" s="19"/>
      <c r="S27" s="15">
        <v>-158</v>
      </c>
      <c r="T27" s="15">
        <v>-282.3</v>
      </c>
      <c r="U27" s="19"/>
    </row>
    <row r="28" spans="3:21" ht="12.75">
      <c r="C28" s="15">
        <v>500</v>
      </c>
      <c r="F28" s="27"/>
      <c r="G28" s="10">
        <f t="shared" si="8"/>
        <v>-201.5</v>
      </c>
      <c r="H28" s="27"/>
      <c r="I28" s="27"/>
      <c r="J28" s="27"/>
      <c r="K28" s="27"/>
      <c r="L28" s="10">
        <f t="shared" si="5"/>
        <v>-95</v>
      </c>
      <c r="M28" s="10"/>
      <c r="N28" s="25">
        <f t="shared" si="6"/>
        <v>-185</v>
      </c>
      <c r="O28" s="27"/>
      <c r="P28" s="27"/>
      <c r="Q28" s="19"/>
      <c r="R28" s="19"/>
      <c r="S28" s="15">
        <v>-160</v>
      </c>
      <c r="T28" s="15">
        <v>-293.25</v>
      </c>
      <c r="U28" s="19"/>
    </row>
    <row r="29" spans="3:21" ht="12.75">
      <c r="C29" s="10">
        <v>520</v>
      </c>
      <c r="F29" s="27"/>
      <c r="G29" s="10">
        <f t="shared" si="8"/>
        <v>-210.6</v>
      </c>
      <c r="H29" s="27"/>
      <c r="I29" s="27"/>
      <c r="J29" s="27"/>
      <c r="K29" s="27"/>
      <c r="L29" s="22">
        <f t="shared" si="5"/>
        <v>-98</v>
      </c>
      <c r="M29" s="10"/>
      <c r="N29" s="25">
        <f t="shared" si="6"/>
        <v>-186</v>
      </c>
      <c r="O29" s="27"/>
      <c r="P29" s="27"/>
      <c r="Q29" s="19"/>
      <c r="R29" s="19"/>
      <c r="S29" s="15">
        <v>-162</v>
      </c>
      <c r="T29" s="15">
        <v>-304.2</v>
      </c>
      <c r="U29" s="19"/>
    </row>
    <row r="30" spans="3:21" ht="12.75">
      <c r="C30" s="15">
        <v>540</v>
      </c>
      <c r="F30" s="27"/>
      <c r="G30" s="10">
        <f t="shared" si="8"/>
        <v>-219.70000000000002</v>
      </c>
      <c r="H30" s="27"/>
      <c r="I30" s="27"/>
      <c r="J30" s="27"/>
      <c r="K30" s="27"/>
      <c r="L30" s="10">
        <f t="shared" si="5"/>
        <v>-101</v>
      </c>
      <c r="M30" s="10"/>
      <c r="N30" s="25">
        <f t="shared" si="6"/>
        <v>-187</v>
      </c>
      <c r="O30" s="27"/>
      <c r="P30" s="27"/>
      <c r="Q30" s="19"/>
      <c r="R30" s="19"/>
      <c r="S30" s="15">
        <v>-164</v>
      </c>
      <c r="T30" s="15">
        <v>-315.15</v>
      </c>
      <c r="U30" s="19"/>
    </row>
    <row r="31" spans="3:21" ht="12.75">
      <c r="C31" s="10">
        <v>560</v>
      </c>
      <c r="F31" s="27"/>
      <c r="G31" s="10">
        <f t="shared" si="8"/>
        <v>-228.8</v>
      </c>
      <c r="H31" s="27"/>
      <c r="I31" s="27"/>
      <c r="J31" s="27"/>
      <c r="K31" s="27"/>
      <c r="L31" s="22">
        <f t="shared" si="5"/>
        <v>-104</v>
      </c>
      <c r="M31" s="10"/>
      <c r="N31" s="25">
        <f t="shared" si="6"/>
        <v>-188</v>
      </c>
      <c r="O31" s="27"/>
      <c r="P31" s="27"/>
      <c r="Q31" s="19"/>
      <c r="R31" s="19"/>
      <c r="S31" s="15">
        <v>-166</v>
      </c>
      <c r="T31" s="15">
        <v>-326.1</v>
      </c>
      <c r="U31" s="19"/>
    </row>
    <row r="32" spans="3:21" ht="12.75">
      <c r="C32" s="15">
        <v>580</v>
      </c>
      <c r="F32" s="27"/>
      <c r="G32" s="10">
        <f t="shared" si="8"/>
        <v>-237.90000000000003</v>
      </c>
      <c r="H32" s="27"/>
      <c r="J32" s="27"/>
      <c r="K32" s="27"/>
      <c r="L32" s="10">
        <f t="shared" si="5"/>
        <v>-107</v>
      </c>
      <c r="M32" s="25">
        <f aca="true" t="shared" si="10" ref="M32:M71">200-0.3*(C32-L32)</f>
        <v>-6.099999999999994</v>
      </c>
      <c r="N32" s="25">
        <f t="shared" si="6"/>
        <v>-189</v>
      </c>
      <c r="O32" s="27"/>
      <c r="P32" s="27"/>
      <c r="Q32" s="19"/>
      <c r="R32" s="19"/>
      <c r="S32" s="15">
        <v>-168</v>
      </c>
      <c r="T32" s="15">
        <v>-337.05</v>
      </c>
      <c r="U32" s="19"/>
    </row>
    <row r="33" spans="3:14" ht="12.75">
      <c r="C33" s="10">
        <v>600</v>
      </c>
      <c r="G33" s="10">
        <f t="shared" si="8"/>
        <v>-247</v>
      </c>
      <c r="L33" s="10">
        <f t="shared" si="5"/>
        <v>-110</v>
      </c>
      <c r="M33" s="25">
        <f>200-0.3*(C33-L33)</f>
        <v>-13</v>
      </c>
      <c r="N33" s="25">
        <f t="shared" si="6"/>
        <v>-190</v>
      </c>
    </row>
    <row r="34" spans="3:14" ht="12.75">
      <c r="C34" s="15">
        <v>620</v>
      </c>
      <c r="G34" s="10">
        <f t="shared" si="8"/>
        <v>-256.1</v>
      </c>
      <c r="L34" s="22">
        <f t="shared" si="5"/>
        <v>-113</v>
      </c>
      <c r="M34" s="25">
        <f t="shared" si="10"/>
        <v>-19.900000000000006</v>
      </c>
      <c r="N34" s="25">
        <f t="shared" si="6"/>
        <v>-191</v>
      </c>
    </row>
    <row r="35" spans="3:14" ht="12.75">
      <c r="C35" s="10">
        <v>640</v>
      </c>
      <c r="G35" s="10">
        <f t="shared" si="8"/>
        <v>-265.2</v>
      </c>
      <c r="L35" s="10">
        <f t="shared" si="5"/>
        <v>-116</v>
      </c>
      <c r="M35" s="25">
        <f t="shared" si="10"/>
        <v>-26.799999999999983</v>
      </c>
      <c r="N35" s="25">
        <f t="shared" si="6"/>
        <v>-192</v>
      </c>
    </row>
    <row r="36" spans="3:14" ht="12.75">
      <c r="C36" s="15">
        <v>660</v>
      </c>
      <c r="G36" s="10">
        <f t="shared" si="8"/>
        <v>-274.3</v>
      </c>
      <c r="L36" s="10">
        <f t="shared" si="5"/>
        <v>-119</v>
      </c>
      <c r="M36" s="25">
        <f t="shared" si="10"/>
        <v>-33.69999999999999</v>
      </c>
      <c r="N36" s="25">
        <f t="shared" si="6"/>
        <v>-193</v>
      </c>
    </row>
    <row r="37" spans="3:14" ht="12.75">
      <c r="C37" s="10">
        <v>680</v>
      </c>
      <c r="G37" s="10">
        <f t="shared" si="8"/>
        <v>-283.40000000000003</v>
      </c>
      <c r="L37" s="22">
        <f t="shared" si="5"/>
        <v>-122</v>
      </c>
      <c r="M37" s="25">
        <f>200-0.3*(C37-L37)</f>
        <v>-40.599999999999994</v>
      </c>
      <c r="N37" s="25">
        <f t="shared" si="6"/>
        <v>-194</v>
      </c>
    </row>
    <row r="38" spans="3:14" ht="12.75">
      <c r="C38" s="15">
        <v>700</v>
      </c>
      <c r="G38" s="10">
        <f t="shared" si="8"/>
        <v>-292.5</v>
      </c>
      <c r="L38" s="10">
        <f t="shared" si="5"/>
        <v>-125</v>
      </c>
      <c r="M38" s="25">
        <f t="shared" si="10"/>
        <v>-47.5</v>
      </c>
      <c r="N38" s="25">
        <f t="shared" si="6"/>
        <v>-195</v>
      </c>
    </row>
    <row r="39" spans="3:14" ht="12.75">
      <c r="C39" s="10">
        <v>720</v>
      </c>
      <c r="G39" s="10">
        <f t="shared" si="8"/>
        <v>-301.6</v>
      </c>
      <c r="L39" s="10">
        <f t="shared" si="5"/>
        <v>-128</v>
      </c>
      <c r="M39" s="25">
        <f t="shared" si="10"/>
        <v>-54.39999999999998</v>
      </c>
      <c r="N39" s="25">
        <f t="shared" si="6"/>
        <v>-196</v>
      </c>
    </row>
    <row r="40" spans="3:14" ht="12.75">
      <c r="C40" s="15">
        <v>740</v>
      </c>
      <c r="G40" s="10">
        <f t="shared" si="8"/>
        <v>-310.7</v>
      </c>
      <c r="L40" s="22">
        <f t="shared" si="5"/>
        <v>-131</v>
      </c>
      <c r="M40" s="25">
        <f t="shared" si="10"/>
        <v>-61.30000000000001</v>
      </c>
      <c r="N40" s="25">
        <f t="shared" si="6"/>
        <v>-197</v>
      </c>
    </row>
    <row r="41" spans="3:14" ht="12.75">
      <c r="C41" s="10">
        <v>760</v>
      </c>
      <c r="G41" s="10">
        <f t="shared" si="8"/>
        <v>-319.8</v>
      </c>
      <c r="L41" s="10">
        <f t="shared" si="5"/>
        <v>-134</v>
      </c>
      <c r="M41" s="25">
        <f t="shared" si="10"/>
        <v>-68.19999999999999</v>
      </c>
      <c r="N41" s="25">
        <f t="shared" si="6"/>
        <v>-198</v>
      </c>
    </row>
    <row r="42" spans="3:14" ht="12.75">
      <c r="C42" s="15">
        <v>780</v>
      </c>
      <c r="G42" s="10">
        <f t="shared" si="8"/>
        <v>-328.90000000000003</v>
      </c>
      <c r="L42" s="10">
        <f t="shared" si="5"/>
        <v>-137</v>
      </c>
      <c r="M42" s="25">
        <f t="shared" si="10"/>
        <v>-75.09999999999997</v>
      </c>
      <c r="N42" s="25">
        <f t="shared" si="6"/>
        <v>-199</v>
      </c>
    </row>
    <row r="43" spans="3:14" ht="12.75">
      <c r="C43" s="10">
        <v>800</v>
      </c>
      <c r="G43" s="10">
        <f t="shared" si="8"/>
        <v>-338</v>
      </c>
      <c r="L43" s="22">
        <f t="shared" si="5"/>
        <v>-140</v>
      </c>
      <c r="M43" s="25">
        <f t="shared" si="10"/>
        <v>-82</v>
      </c>
      <c r="N43" s="25">
        <f t="shared" si="6"/>
        <v>-200</v>
      </c>
    </row>
    <row r="44" spans="3:14" ht="12.75">
      <c r="C44" s="15">
        <v>820</v>
      </c>
      <c r="G44" s="10">
        <f t="shared" si="8"/>
        <v>-347.1</v>
      </c>
      <c r="L44" s="10">
        <f t="shared" si="5"/>
        <v>-143</v>
      </c>
      <c r="M44" s="25">
        <f t="shared" si="10"/>
        <v>-88.89999999999998</v>
      </c>
      <c r="N44" s="25">
        <f t="shared" si="6"/>
        <v>-201</v>
      </c>
    </row>
    <row r="45" spans="3:14" ht="12.75">
      <c r="C45" s="10">
        <v>840</v>
      </c>
      <c r="G45" s="10">
        <f t="shared" si="8"/>
        <v>-356.2</v>
      </c>
      <c r="L45" s="10">
        <f t="shared" si="5"/>
        <v>-146</v>
      </c>
      <c r="M45" s="25">
        <f t="shared" si="10"/>
        <v>-95.80000000000001</v>
      </c>
      <c r="N45" s="25">
        <f t="shared" si="6"/>
        <v>-202</v>
      </c>
    </row>
    <row r="46" spans="3:14" ht="12.75">
      <c r="C46" s="15">
        <v>860</v>
      </c>
      <c r="G46" s="10">
        <f t="shared" si="8"/>
        <v>-365.3</v>
      </c>
      <c r="L46" s="22">
        <f t="shared" si="5"/>
        <v>-149</v>
      </c>
      <c r="M46" s="25">
        <f t="shared" si="10"/>
        <v>-102.69999999999999</v>
      </c>
      <c r="N46" s="25">
        <f t="shared" si="6"/>
        <v>-203</v>
      </c>
    </row>
    <row r="47" spans="3:14" ht="12.75">
      <c r="C47" s="10">
        <v>880</v>
      </c>
      <c r="G47" s="10">
        <f t="shared" si="8"/>
        <v>-374.40000000000003</v>
      </c>
      <c r="L47" s="10">
        <f t="shared" si="5"/>
        <v>-152</v>
      </c>
      <c r="M47" s="25">
        <f t="shared" si="10"/>
        <v>-109.59999999999997</v>
      </c>
      <c r="N47" s="25">
        <f t="shared" si="6"/>
        <v>-204</v>
      </c>
    </row>
    <row r="48" spans="3:14" ht="12.75">
      <c r="C48" s="15">
        <v>900</v>
      </c>
      <c r="G48" s="10">
        <f t="shared" si="8"/>
        <v>-383.5</v>
      </c>
      <c r="L48" s="10">
        <f t="shared" si="5"/>
        <v>-155</v>
      </c>
      <c r="M48" s="25">
        <f t="shared" si="10"/>
        <v>-116.5</v>
      </c>
      <c r="N48" s="25">
        <f t="shared" si="6"/>
        <v>-205</v>
      </c>
    </row>
    <row r="49" spans="3:14" ht="12.75">
      <c r="C49" s="10">
        <v>920</v>
      </c>
      <c r="G49" s="10">
        <f t="shared" si="8"/>
        <v>-392.6</v>
      </c>
      <c r="L49" s="22">
        <f t="shared" si="5"/>
        <v>-158</v>
      </c>
      <c r="M49" s="25">
        <f t="shared" si="10"/>
        <v>-123.39999999999998</v>
      </c>
      <c r="N49" s="25">
        <f t="shared" si="6"/>
        <v>-206</v>
      </c>
    </row>
    <row r="50" spans="3:14" ht="12.75">
      <c r="C50" s="15">
        <v>940</v>
      </c>
      <c r="G50" s="10">
        <f t="shared" si="8"/>
        <v>-401.7</v>
      </c>
      <c r="L50" s="10">
        <f t="shared" si="5"/>
        <v>-161</v>
      </c>
      <c r="M50" s="25">
        <f t="shared" si="10"/>
        <v>-130.3</v>
      </c>
      <c r="N50" s="25">
        <f t="shared" si="6"/>
        <v>-207</v>
      </c>
    </row>
    <row r="51" spans="3:14" ht="12.75">
      <c r="C51" s="10">
        <v>960</v>
      </c>
      <c r="G51" s="10">
        <f t="shared" si="8"/>
        <v>-410.8</v>
      </c>
      <c r="L51" s="10">
        <f t="shared" si="5"/>
        <v>-164</v>
      </c>
      <c r="M51" s="25">
        <f t="shared" si="10"/>
        <v>-137.2</v>
      </c>
      <c r="N51" s="25">
        <f t="shared" si="6"/>
        <v>-208</v>
      </c>
    </row>
    <row r="52" spans="3:14" ht="12.75">
      <c r="C52" s="15">
        <v>980</v>
      </c>
      <c r="G52" s="10">
        <f t="shared" si="8"/>
        <v>-419.90000000000003</v>
      </c>
      <c r="L52" s="22">
        <f t="shared" si="5"/>
        <v>-167</v>
      </c>
      <c r="M52" s="25">
        <f t="shared" si="10"/>
        <v>-144.09999999999997</v>
      </c>
      <c r="N52" s="25">
        <f t="shared" si="6"/>
        <v>-209</v>
      </c>
    </row>
    <row r="53" spans="3:14" ht="12.75">
      <c r="C53" s="10">
        <v>1000</v>
      </c>
      <c r="G53" s="10">
        <f t="shared" si="8"/>
        <v>-429</v>
      </c>
      <c r="L53" s="10">
        <f t="shared" si="5"/>
        <v>-170</v>
      </c>
      <c r="M53" s="25">
        <f t="shared" si="10"/>
        <v>-151</v>
      </c>
      <c r="N53" s="25">
        <f t="shared" si="6"/>
        <v>-210</v>
      </c>
    </row>
    <row r="54" spans="3:14" ht="12.75">
      <c r="C54" s="15">
        <v>1020</v>
      </c>
      <c r="G54" s="10">
        <f t="shared" si="8"/>
        <v>-438.1</v>
      </c>
      <c r="L54" s="10">
        <f t="shared" si="5"/>
        <v>-173</v>
      </c>
      <c r="M54" s="25">
        <f t="shared" si="10"/>
        <v>-157.89999999999998</v>
      </c>
      <c r="N54" s="25">
        <f t="shared" si="6"/>
        <v>-211</v>
      </c>
    </row>
    <row r="55" spans="3:14" ht="12.75">
      <c r="C55" s="10">
        <v>1040</v>
      </c>
      <c r="G55" s="10">
        <f t="shared" si="8"/>
        <v>-447.2</v>
      </c>
      <c r="L55" s="22">
        <f t="shared" si="5"/>
        <v>-176</v>
      </c>
      <c r="M55" s="25">
        <f t="shared" si="10"/>
        <v>-164.8</v>
      </c>
      <c r="N55" s="25">
        <f t="shared" si="6"/>
        <v>-212</v>
      </c>
    </row>
    <row r="56" spans="3:14" ht="12.75">
      <c r="C56" s="15">
        <v>1060</v>
      </c>
      <c r="G56" s="10">
        <f t="shared" si="8"/>
        <v>-456.3</v>
      </c>
      <c r="L56" s="10">
        <f t="shared" si="5"/>
        <v>-179</v>
      </c>
      <c r="M56" s="25">
        <f t="shared" si="10"/>
        <v>-171.7</v>
      </c>
      <c r="N56" s="25">
        <f t="shared" si="6"/>
        <v>-213</v>
      </c>
    </row>
    <row r="57" spans="3:14" ht="12.75">
      <c r="C57" s="10">
        <v>1080</v>
      </c>
      <c r="G57" s="10">
        <f t="shared" si="8"/>
        <v>-465.40000000000003</v>
      </c>
      <c r="L57" s="10">
        <f t="shared" si="5"/>
        <v>-182</v>
      </c>
      <c r="M57" s="25">
        <f t="shared" si="10"/>
        <v>-178.59999999999997</v>
      </c>
      <c r="N57" s="25">
        <f t="shared" si="6"/>
        <v>-214</v>
      </c>
    </row>
    <row r="58" spans="3:14" ht="12.75">
      <c r="C58" s="15">
        <v>1100</v>
      </c>
      <c r="G58" s="10">
        <f t="shared" si="8"/>
        <v>-474.5</v>
      </c>
      <c r="L58" s="22">
        <f t="shared" si="5"/>
        <v>-185</v>
      </c>
      <c r="M58" s="25">
        <f t="shared" si="10"/>
        <v>-185.5</v>
      </c>
      <c r="N58" s="25">
        <f t="shared" si="6"/>
        <v>-215</v>
      </c>
    </row>
    <row r="59" spans="3:14" ht="12.75">
      <c r="C59" s="10">
        <v>1120</v>
      </c>
      <c r="G59" s="10">
        <f t="shared" si="8"/>
        <v>-483.6</v>
      </c>
      <c r="L59" s="10">
        <f t="shared" si="5"/>
        <v>-188</v>
      </c>
      <c r="M59" s="25">
        <f t="shared" si="10"/>
        <v>-192.39999999999998</v>
      </c>
      <c r="N59" s="25">
        <f t="shared" si="6"/>
        <v>-216</v>
      </c>
    </row>
    <row r="60" spans="3:14" ht="12.75">
      <c r="C60" s="15">
        <v>1140</v>
      </c>
      <c r="G60" s="10">
        <f t="shared" si="8"/>
        <v>-492.70000000000005</v>
      </c>
      <c r="L60" s="10">
        <f t="shared" si="5"/>
        <v>-191</v>
      </c>
      <c r="M60" s="25">
        <f t="shared" si="10"/>
        <v>-199.3</v>
      </c>
      <c r="N60" s="25">
        <f t="shared" si="6"/>
        <v>-217</v>
      </c>
    </row>
    <row r="61" spans="3:14" ht="12.75">
      <c r="C61" s="10">
        <v>1160</v>
      </c>
      <c r="G61" s="10">
        <f t="shared" si="8"/>
        <v>-501.80000000000007</v>
      </c>
      <c r="L61" s="22">
        <f t="shared" si="5"/>
        <v>-194</v>
      </c>
      <c r="M61" s="25">
        <f t="shared" si="10"/>
        <v>-206.2</v>
      </c>
      <c r="N61" s="25">
        <f t="shared" si="6"/>
        <v>-218</v>
      </c>
    </row>
    <row r="62" spans="3:14" ht="12.75">
      <c r="C62" s="15">
        <v>1180</v>
      </c>
      <c r="G62" s="10">
        <f t="shared" si="8"/>
        <v>-510.9</v>
      </c>
      <c r="L62" s="10">
        <f t="shared" si="5"/>
        <v>-197</v>
      </c>
      <c r="M62" s="25">
        <f t="shared" si="10"/>
        <v>-213.09999999999997</v>
      </c>
      <c r="N62" s="25">
        <f t="shared" si="6"/>
        <v>-219</v>
      </c>
    </row>
    <row r="63" spans="3:14" ht="12.75">
      <c r="C63" s="10">
        <v>1200</v>
      </c>
      <c r="G63" s="10">
        <f t="shared" si="8"/>
        <v>-520</v>
      </c>
      <c r="L63" s="10">
        <f t="shared" si="5"/>
        <v>-200</v>
      </c>
      <c r="M63" s="25">
        <f t="shared" si="10"/>
        <v>-220</v>
      </c>
      <c r="N63" s="25">
        <f t="shared" si="6"/>
        <v>-220</v>
      </c>
    </row>
    <row r="64" spans="3:14" ht="12.75">
      <c r="C64" s="15">
        <v>1220</v>
      </c>
      <c r="G64" s="10">
        <f t="shared" si="8"/>
        <v>-529.1</v>
      </c>
      <c r="L64" s="22">
        <f t="shared" si="5"/>
        <v>-203</v>
      </c>
      <c r="M64" s="25">
        <f t="shared" si="10"/>
        <v>-226.89999999999998</v>
      </c>
      <c r="N64" s="25">
        <f t="shared" si="6"/>
        <v>-221</v>
      </c>
    </row>
    <row r="65" spans="3:14" ht="12.75">
      <c r="C65" s="10">
        <v>1240</v>
      </c>
      <c r="G65" s="10">
        <f t="shared" si="8"/>
        <v>-538.2</v>
      </c>
      <c r="L65" s="10">
        <f t="shared" si="5"/>
        <v>-206</v>
      </c>
      <c r="M65" s="25">
        <f t="shared" si="10"/>
        <v>-233.8</v>
      </c>
      <c r="N65" s="25">
        <f t="shared" si="6"/>
        <v>-222</v>
      </c>
    </row>
    <row r="66" spans="3:14" ht="12.75">
      <c r="C66" s="15">
        <v>1260</v>
      </c>
      <c r="G66" s="10">
        <f t="shared" si="8"/>
        <v>-547.3000000000001</v>
      </c>
      <c r="L66" s="10">
        <f t="shared" si="5"/>
        <v>-209</v>
      </c>
      <c r="M66" s="25">
        <f t="shared" si="10"/>
        <v>-240.7</v>
      </c>
      <c r="N66" s="25">
        <f t="shared" si="6"/>
        <v>-223</v>
      </c>
    </row>
    <row r="67" spans="3:14" ht="12.75">
      <c r="C67" s="10">
        <v>1280</v>
      </c>
      <c r="G67" s="10">
        <f t="shared" si="8"/>
        <v>-556.4</v>
      </c>
      <c r="L67" s="22">
        <f t="shared" si="5"/>
        <v>-212</v>
      </c>
      <c r="M67" s="25">
        <f t="shared" si="10"/>
        <v>-247.59999999999997</v>
      </c>
      <c r="N67" s="25">
        <f t="shared" si="6"/>
        <v>-224</v>
      </c>
    </row>
    <row r="68" spans="3:14" ht="12.75">
      <c r="C68" s="15">
        <v>1300</v>
      </c>
      <c r="G68" s="10">
        <f t="shared" si="8"/>
        <v>-565.5</v>
      </c>
      <c r="L68" s="10">
        <f t="shared" si="5"/>
        <v>-215</v>
      </c>
      <c r="M68" s="25">
        <f t="shared" si="10"/>
        <v>-254.5</v>
      </c>
      <c r="N68" s="25">
        <f t="shared" si="6"/>
        <v>-225</v>
      </c>
    </row>
    <row r="69" spans="3:14" ht="12.75">
      <c r="C69" s="10">
        <v>1320</v>
      </c>
      <c r="G69" s="10">
        <f>26-0.455*C69</f>
        <v>-574.6</v>
      </c>
      <c r="L69" s="10">
        <f>-20-0.15*C69</f>
        <v>-218</v>
      </c>
      <c r="M69" s="25">
        <f t="shared" si="10"/>
        <v>-261.4</v>
      </c>
      <c r="N69" s="25">
        <f>-160-0.05*C69</f>
        <v>-226</v>
      </c>
    </row>
    <row r="70" spans="3:14" ht="12.75">
      <c r="C70" s="15">
        <v>1340</v>
      </c>
      <c r="G70" s="10">
        <f>26-0.455*C70</f>
        <v>-583.7</v>
      </c>
      <c r="L70" s="22">
        <f>-20-0.15*C70</f>
        <v>-221</v>
      </c>
      <c r="M70" s="25">
        <f t="shared" si="10"/>
        <v>-268.29999999999995</v>
      </c>
      <c r="N70" s="25">
        <f>-160-0.05*C70</f>
        <v>-227</v>
      </c>
    </row>
    <row r="71" spans="3:14" ht="12.75">
      <c r="C71" s="10">
        <v>1360</v>
      </c>
      <c r="G71" s="10">
        <f>26-0.455*C71</f>
        <v>-592.8000000000001</v>
      </c>
      <c r="L71" s="10">
        <f>-20-0.15*C71</f>
        <v>-224</v>
      </c>
      <c r="M71" s="25">
        <f t="shared" si="10"/>
        <v>-275.2</v>
      </c>
      <c r="N71" s="25">
        <f>-160-0.05*C71</f>
        <v>-228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03"/>
  <sheetViews>
    <sheetView zoomScale="80" zoomScaleNormal="80" workbookViewId="0" topLeftCell="A1">
      <selection activeCell="H3" sqref="H3:H103"/>
    </sheetView>
  </sheetViews>
  <sheetFormatPr defaultColWidth="9.00390625" defaultRowHeight="12.75"/>
  <sheetData>
    <row r="2" spans="2:14" ht="12.75">
      <c r="B2" s="4" t="s">
        <v>0</v>
      </c>
      <c r="C2" s="4" t="s">
        <v>1</v>
      </c>
      <c r="D2" s="4" t="s">
        <v>14</v>
      </c>
      <c r="E2" s="4" t="s">
        <v>15</v>
      </c>
      <c r="F2" s="4" t="s">
        <v>16</v>
      </c>
      <c r="G2" s="4"/>
      <c r="H2" s="4" t="s">
        <v>17</v>
      </c>
      <c r="I2" s="5"/>
      <c r="J2" s="5"/>
      <c r="K2" s="5"/>
      <c r="L2" s="5"/>
      <c r="M2" s="5"/>
      <c r="N2" s="4"/>
    </row>
    <row r="3" spans="2:14" ht="12.75">
      <c r="B3" s="10">
        <v>0</v>
      </c>
      <c r="C3" s="10">
        <v>0</v>
      </c>
      <c r="D3" s="15">
        <f>-341+6.25*B3</f>
        <v>-341</v>
      </c>
      <c r="E3" s="15">
        <f>-0.25*C3</f>
        <v>0</v>
      </c>
      <c r="F3" s="30">
        <v>-374</v>
      </c>
      <c r="G3" s="31">
        <v>0</v>
      </c>
      <c r="H3" s="5">
        <f aca="true" t="shared" si="0" ref="H3:H14">132+25*B3</f>
        <v>132</v>
      </c>
      <c r="I3" s="5"/>
      <c r="J3" s="33" t="s">
        <v>18</v>
      </c>
      <c r="K3" s="5"/>
      <c r="L3" s="5"/>
      <c r="M3" s="5"/>
      <c r="N3" s="5"/>
    </row>
    <row r="4" spans="2:14" ht="12.75">
      <c r="B4" s="15">
        <v>5</v>
      </c>
      <c r="C4" s="15">
        <v>20</v>
      </c>
      <c r="D4" s="15">
        <f>-341+6.25*B4</f>
        <v>-309.75</v>
      </c>
      <c r="E4" s="15">
        <f>-0.25*C4</f>
        <v>-5</v>
      </c>
      <c r="F4">
        <v>-216</v>
      </c>
      <c r="G4">
        <v>-158</v>
      </c>
      <c r="H4" s="5">
        <f t="shared" si="0"/>
        <v>257</v>
      </c>
      <c r="I4" s="5"/>
      <c r="J4" s="5"/>
      <c r="K4" s="5"/>
      <c r="L4" s="5"/>
      <c r="M4" s="5"/>
      <c r="N4" s="5"/>
    </row>
    <row r="5" spans="2:14" ht="12.75">
      <c r="B5" s="10">
        <v>10</v>
      </c>
      <c r="C5" s="10">
        <v>40</v>
      </c>
      <c r="D5" s="15">
        <f aca="true" t="shared" si="1" ref="D5:D68">-341+6.25*B5</f>
        <v>-278.5</v>
      </c>
      <c r="E5" s="15">
        <f aca="true" t="shared" si="2" ref="E5:E68">-0.25*C5</f>
        <v>-10</v>
      </c>
      <c r="F5" s="30">
        <v>-187</v>
      </c>
      <c r="G5" s="31">
        <v>-187</v>
      </c>
      <c r="H5" s="5">
        <f t="shared" si="0"/>
        <v>382</v>
      </c>
      <c r="I5" s="5"/>
      <c r="J5" s="5"/>
      <c r="K5" s="5"/>
      <c r="L5" s="4" t="s">
        <v>17</v>
      </c>
      <c r="M5" s="5"/>
      <c r="N5" s="5"/>
    </row>
    <row r="6" spans="2:14" ht="12.75">
      <c r="B6" s="15">
        <v>15</v>
      </c>
      <c r="C6" s="15">
        <v>60</v>
      </c>
      <c r="D6" s="15">
        <f t="shared" si="1"/>
        <v>-247.25</v>
      </c>
      <c r="E6" s="15">
        <f t="shared" si="2"/>
        <v>-15</v>
      </c>
      <c r="F6" s="16">
        <v>-158</v>
      </c>
      <c r="G6" s="16">
        <v>-216</v>
      </c>
      <c r="H6" s="5">
        <f t="shared" si="0"/>
        <v>507</v>
      </c>
      <c r="I6" s="5"/>
      <c r="J6" s="4" t="s">
        <v>14</v>
      </c>
      <c r="K6" s="4" t="s">
        <v>19</v>
      </c>
      <c r="L6" s="4" t="s">
        <v>15</v>
      </c>
      <c r="M6" s="4" t="s">
        <v>19</v>
      </c>
      <c r="N6" s="5"/>
    </row>
    <row r="7" spans="2:14" ht="12.75">
      <c r="B7" s="10">
        <v>20</v>
      </c>
      <c r="C7" s="10">
        <v>80</v>
      </c>
      <c r="D7" s="15">
        <f t="shared" si="1"/>
        <v>-216</v>
      </c>
      <c r="E7" s="15">
        <f t="shared" si="2"/>
        <v>-20</v>
      </c>
      <c r="F7" s="16">
        <v>-91</v>
      </c>
      <c r="G7" s="16">
        <v>-283</v>
      </c>
      <c r="H7" s="5">
        <f t="shared" si="0"/>
        <v>632</v>
      </c>
      <c r="I7" s="5"/>
      <c r="J7" s="34" t="s">
        <v>1</v>
      </c>
      <c r="K7" s="34" t="s">
        <v>0</v>
      </c>
      <c r="L7" s="34" t="s">
        <v>1</v>
      </c>
      <c r="M7" s="34" t="s">
        <v>0</v>
      </c>
      <c r="N7" s="5"/>
    </row>
    <row r="8" spans="2:14" ht="12.75">
      <c r="B8" s="15">
        <v>25</v>
      </c>
      <c r="C8" s="15">
        <v>100</v>
      </c>
      <c r="D8" s="15">
        <f t="shared" si="1"/>
        <v>-184.75</v>
      </c>
      <c r="E8" s="15">
        <f t="shared" si="2"/>
        <v>-25</v>
      </c>
      <c r="F8" s="30">
        <v>0</v>
      </c>
      <c r="G8" s="31">
        <v>-374</v>
      </c>
      <c r="H8" s="5">
        <f t="shared" si="0"/>
        <v>757</v>
      </c>
      <c r="I8" s="5"/>
      <c r="J8" s="5">
        <v>-216</v>
      </c>
      <c r="K8" s="5">
        <v>20</v>
      </c>
      <c r="L8" s="5">
        <v>-91</v>
      </c>
      <c r="M8" s="5">
        <v>40</v>
      </c>
      <c r="N8" s="5"/>
    </row>
    <row r="9" spans="2:14" ht="12.75">
      <c r="B9" s="10">
        <v>30</v>
      </c>
      <c r="C9" s="10">
        <v>120</v>
      </c>
      <c r="D9" s="15">
        <f t="shared" si="1"/>
        <v>-153.5</v>
      </c>
      <c r="E9" s="15">
        <f t="shared" si="2"/>
        <v>-30</v>
      </c>
      <c r="F9" s="30"/>
      <c r="G9" s="5"/>
      <c r="H9" s="5">
        <f t="shared" si="0"/>
        <v>882</v>
      </c>
      <c r="I9" s="5"/>
      <c r="J9" s="5">
        <v>-216</v>
      </c>
      <c r="K9" s="5">
        <v>-158</v>
      </c>
      <c r="L9" s="5">
        <v>-91</v>
      </c>
      <c r="M9" s="5">
        <v>-283</v>
      </c>
      <c r="N9" s="5"/>
    </row>
    <row r="10" spans="2:14" ht="12.75">
      <c r="B10" s="15">
        <v>35</v>
      </c>
      <c r="C10" s="15">
        <v>140</v>
      </c>
      <c r="D10" s="15">
        <f t="shared" si="1"/>
        <v>-122.25</v>
      </c>
      <c r="E10" s="15">
        <f t="shared" si="2"/>
        <v>-35</v>
      </c>
      <c r="F10" s="30"/>
      <c r="G10" s="5"/>
      <c r="H10" s="5">
        <f t="shared" si="0"/>
        <v>1007</v>
      </c>
      <c r="I10" s="5"/>
      <c r="J10" s="5"/>
      <c r="K10" s="5"/>
      <c r="L10" s="5"/>
      <c r="M10" s="5"/>
      <c r="N10" s="5"/>
    </row>
    <row r="11" spans="2:14" ht="12.75">
      <c r="B11" s="10">
        <v>40</v>
      </c>
      <c r="C11" s="10">
        <v>160</v>
      </c>
      <c r="D11" s="15">
        <f t="shared" si="1"/>
        <v>-91</v>
      </c>
      <c r="E11" s="15">
        <f t="shared" si="2"/>
        <v>-40</v>
      </c>
      <c r="F11" s="16"/>
      <c r="G11" s="5"/>
      <c r="H11" s="5">
        <f t="shared" si="0"/>
        <v>1132</v>
      </c>
      <c r="I11" s="5"/>
      <c r="J11" s="5">
        <v>-216</v>
      </c>
      <c r="K11" s="5">
        <v>20</v>
      </c>
      <c r="L11" s="5">
        <v>-91</v>
      </c>
      <c r="M11" s="5">
        <v>-283</v>
      </c>
      <c r="N11" s="5"/>
    </row>
    <row r="12" spans="2:14" ht="12.75">
      <c r="B12" s="15">
        <v>45</v>
      </c>
      <c r="C12" s="15">
        <v>180</v>
      </c>
      <c r="D12" s="15">
        <f t="shared" si="1"/>
        <v>-59.75</v>
      </c>
      <c r="E12" s="15">
        <f t="shared" si="2"/>
        <v>-45</v>
      </c>
      <c r="F12" s="16"/>
      <c r="G12" s="5"/>
      <c r="H12" s="5">
        <f t="shared" si="0"/>
        <v>1257</v>
      </c>
      <c r="I12" s="5"/>
      <c r="J12" s="5">
        <v>632</v>
      </c>
      <c r="K12" s="5">
        <v>20</v>
      </c>
      <c r="L12" s="5">
        <v>1131</v>
      </c>
      <c r="M12" s="5">
        <v>-283</v>
      </c>
      <c r="N12" s="5"/>
    </row>
    <row r="13" spans="2:14" ht="12.75">
      <c r="B13" s="10">
        <v>50</v>
      </c>
      <c r="C13" s="10">
        <v>200</v>
      </c>
      <c r="D13" s="15">
        <f t="shared" si="1"/>
        <v>-28.5</v>
      </c>
      <c r="E13" s="15">
        <f t="shared" si="2"/>
        <v>-50</v>
      </c>
      <c r="F13" s="16"/>
      <c r="G13" s="5"/>
      <c r="H13" s="32">
        <f t="shared" si="0"/>
        <v>1382</v>
      </c>
      <c r="I13" s="5"/>
      <c r="J13" s="5"/>
      <c r="K13" s="5"/>
      <c r="L13" s="5"/>
      <c r="M13" s="5"/>
      <c r="N13" s="5"/>
    </row>
    <row r="14" spans="2:14" ht="12.75">
      <c r="B14" s="15">
        <v>55</v>
      </c>
      <c r="C14" s="15">
        <v>220</v>
      </c>
      <c r="D14" s="15">
        <f t="shared" si="1"/>
        <v>2.75</v>
      </c>
      <c r="E14" s="15">
        <f t="shared" si="2"/>
        <v>-55</v>
      </c>
      <c r="F14" s="16"/>
      <c r="G14" s="5"/>
      <c r="H14" s="5">
        <f t="shared" si="0"/>
        <v>1507</v>
      </c>
      <c r="I14" s="5"/>
      <c r="J14" s="5">
        <v>-216</v>
      </c>
      <c r="K14" s="5">
        <v>-158</v>
      </c>
      <c r="L14" s="5">
        <v>1131</v>
      </c>
      <c r="M14" s="5">
        <v>-283</v>
      </c>
      <c r="N14" s="5"/>
    </row>
    <row r="15" spans="2:14" ht="12.75">
      <c r="B15" s="10">
        <v>60</v>
      </c>
      <c r="C15" s="10">
        <v>240</v>
      </c>
      <c r="D15" s="15">
        <f t="shared" si="1"/>
        <v>34</v>
      </c>
      <c r="E15" s="15">
        <f t="shared" si="2"/>
        <v>-60</v>
      </c>
      <c r="F15" s="16"/>
      <c r="G15" s="5"/>
      <c r="H15" s="5">
        <v>1507</v>
      </c>
      <c r="I15" s="5"/>
      <c r="J15" s="5">
        <v>632</v>
      </c>
      <c r="K15" s="5">
        <v>-158</v>
      </c>
      <c r="L15" s="5">
        <v>1131</v>
      </c>
      <c r="M15" s="5">
        <v>40</v>
      </c>
      <c r="N15" s="5"/>
    </row>
    <row r="16" spans="2:14" ht="12.75">
      <c r="B16" s="15">
        <v>65</v>
      </c>
      <c r="C16" s="15">
        <v>260</v>
      </c>
      <c r="D16" s="15">
        <f t="shared" si="1"/>
        <v>65.25</v>
      </c>
      <c r="E16" s="15">
        <f t="shared" si="2"/>
        <v>-65</v>
      </c>
      <c r="F16" s="16"/>
      <c r="G16" s="5"/>
      <c r="H16" s="5">
        <v>1507</v>
      </c>
      <c r="I16" s="5"/>
      <c r="J16" s="5"/>
      <c r="K16" s="5"/>
      <c r="L16" s="5"/>
      <c r="M16" s="5"/>
      <c r="N16" s="5"/>
    </row>
    <row r="17" spans="2:14" ht="12.75">
      <c r="B17" s="10">
        <v>70</v>
      </c>
      <c r="C17" s="10">
        <v>280</v>
      </c>
      <c r="D17" s="15">
        <f t="shared" si="1"/>
        <v>96.5</v>
      </c>
      <c r="E17" s="15">
        <f t="shared" si="2"/>
        <v>-70</v>
      </c>
      <c r="F17" s="16"/>
      <c r="G17" s="5"/>
      <c r="H17" s="5">
        <v>1507</v>
      </c>
      <c r="I17" s="5"/>
      <c r="J17" s="5">
        <v>632</v>
      </c>
      <c r="K17" s="5">
        <v>20</v>
      </c>
      <c r="L17" s="5">
        <v>1131</v>
      </c>
      <c r="M17" s="5">
        <v>40</v>
      </c>
      <c r="N17" s="5"/>
    </row>
    <row r="18" spans="2:14" ht="12.75">
      <c r="B18" s="15">
        <v>75</v>
      </c>
      <c r="C18" s="15">
        <v>300</v>
      </c>
      <c r="D18" s="15">
        <f t="shared" si="1"/>
        <v>127.75</v>
      </c>
      <c r="E18" s="15">
        <f t="shared" si="2"/>
        <v>-75</v>
      </c>
      <c r="F18" s="16"/>
      <c r="G18" s="5"/>
      <c r="H18" s="5">
        <v>1507</v>
      </c>
      <c r="I18" s="5"/>
      <c r="J18" s="5">
        <v>632</v>
      </c>
      <c r="K18" s="5">
        <v>-158</v>
      </c>
      <c r="L18" s="5">
        <v>-91</v>
      </c>
      <c r="M18" s="5">
        <v>40</v>
      </c>
      <c r="N18" s="5"/>
    </row>
    <row r="19" spans="2:14" ht="12.75">
      <c r="B19" s="10">
        <v>80</v>
      </c>
      <c r="C19" s="10">
        <v>320</v>
      </c>
      <c r="D19" s="15">
        <f t="shared" si="1"/>
        <v>159</v>
      </c>
      <c r="E19" s="15">
        <f t="shared" si="2"/>
        <v>-80</v>
      </c>
      <c r="F19" s="16"/>
      <c r="G19" s="5"/>
      <c r="H19" s="5">
        <v>1507</v>
      </c>
      <c r="I19" s="5"/>
      <c r="J19" s="5"/>
      <c r="K19" s="5"/>
      <c r="L19" s="5"/>
      <c r="M19" s="5"/>
      <c r="N19" s="5"/>
    </row>
    <row r="20" spans="2:14" ht="12.75">
      <c r="B20" s="15">
        <v>85</v>
      </c>
      <c r="C20" s="15">
        <v>340</v>
      </c>
      <c r="D20" s="15">
        <f t="shared" si="1"/>
        <v>190.25</v>
      </c>
      <c r="E20" s="15">
        <f t="shared" si="2"/>
        <v>-85</v>
      </c>
      <c r="F20" s="16"/>
      <c r="G20" s="5"/>
      <c r="H20" s="5">
        <v>1507</v>
      </c>
      <c r="I20" s="5"/>
      <c r="J20" s="5"/>
      <c r="K20" s="5"/>
      <c r="L20" s="5"/>
      <c r="M20" s="5"/>
      <c r="N20" s="5"/>
    </row>
    <row r="21" spans="2:14" ht="12.75">
      <c r="B21" s="10">
        <v>90</v>
      </c>
      <c r="C21" s="10">
        <v>360</v>
      </c>
      <c r="D21" s="15">
        <f t="shared" si="1"/>
        <v>221.5</v>
      </c>
      <c r="E21" s="15">
        <f t="shared" si="2"/>
        <v>-90</v>
      </c>
      <c r="F21" s="16"/>
      <c r="G21" s="5"/>
      <c r="H21" s="5">
        <v>1507</v>
      </c>
      <c r="I21" s="5"/>
      <c r="J21" s="5"/>
      <c r="K21" s="5"/>
      <c r="L21" s="5"/>
      <c r="M21" s="5"/>
      <c r="N21" s="5"/>
    </row>
    <row r="22" spans="2:14" ht="12.75">
      <c r="B22" s="15">
        <v>95</v>
      </c>
      <c r="C22" s="15">
        <v>380</v>
      </c>
      <c r="D22" s="15">
        <f t="shared" si="1"/>
        <v>252.75</v>
      </c>
      <c r="E22" s="15">
        <f t="shared" si="2"/>
        <v>-95</v>
      </c>
      <c r="F22" s="16"/>
      <c r="G22" s="5"/>
      <c r="H22" s="5">
        <v>1507</v>
      </c>
      <c r="I22" s="5"/>
      <c r="J22" s="5"/>
      <c r="K22" s="5"/>
      <c r="L22" s="5"/>
      <c r="M22" s="5"/>
      <c r="N22" s="5"/>
    </row>
    <row r="23" spans="2:14" ht="12.75">
      <c r="B23" s="10">
        <v>100</v>
      </c>
      <c r="C23" s="10">
        <v>400</v>
      </c>
      <c r="D23" s="15">
        <f t="shared" si="1"/>
        <v>284</v>
      </c>
      <c r="E23" s="15">
        <f t="shared" si="2"/>
        <v>-100</v>
      </c>
      <c r="F23" s="16"/>
      <c r="G23" s="5"/>
      <c r="H23" s="5">
        <v>1507</v>
      </c>
      <c r="I23" s="5"/>
      <c r="J23" s="34" t="s">
        <v>1</v>
      </c>
      <c r="K23" s="34" t="s">
        <v>0</v>
      </c>
      <c r="L23" s="34" t="s">
        <v>1</v>
      </c>
      <c r="M23" s="34" t="s">
        <v>0</v>
      </c>
      <c r="N23" s="5"/>
    </row>
    <row r="24" spans="2:14" ht="12.75">
      <c r="B24" s="15">
        <v>105</v>
      </c>
      <c r="C24" s="15">
        <v>420</v>
      </c>
      <c r="D24" s="15">
        <f t="shared" si="1"/>
        <v>315.25</v>
      </c>
      <c r="E24" s="15">
        <f t="shared" si="2"/>
        <v>-105</v>
      </c>
      <c r="F24" s="16"/>
      <c r="G24" s="5"/>
      <c r="H24" s="5">
        <v>1507</v>
      </c>
      <c r="I24" s="5"/>
      <c r="J24" s="5">
        <v>-132</v>
      </c>
      <c r="K24" s="5">
        <v>100</v>
      </c>
      <c r="L24" s="5">
        <v>-82</v>
      </c>
      <c r="M24" s="5">
        <v>200</v>
      </c>
      <c r="N24" s="5"/>
    </row>
    <row r="25" spans="2:14" ht="12.75">
      <c r="B25" s="10">
        <v>110</v>
      </c>
      <c r="C25" s="10">
        <v>440</v>
      </c>
      <c r="D25" s="15">
        <f t="shared" si="1"/>
        <v>346.5</v>
      </c>
      <c r="E25" s="15">
        <f t="shared" si="2"/>
        <v>-110</v>
      </c>
      <c r="F25" s="16"/>
      <c r="G25" s="5"/>
      <c r="H25" s="5">
        <v>1507</v>
      </c>
      <c r="I25" s="5"/>
      <c r="J25" s="5">
        <v>-132</v>
      </c>
      <c r="K25" s="5">
        <v>-58</v>
      </c>
      <c r="L25" s="5">
        <v>-82</v>
      </c>
      <c r="M25" s="5">
        <v>-108</v>
      </c>
      <c r="N25" s="5"/>
    </row>
    <row r="26" spans="2:14" ht="12.75">
      <c r="B26" s="15">
        <v>115</v>
      </c>
      <c r="C26" s="15">
        <v>460</v>
      </c>
      <c r="D26" s="15">
        <f t="shared" si="1"/>
        <v>377.75</v>
      </c>
      <c r="E26" s="15">
        <f t="shared" si="2"/>
        <v>-115</v>
      </c>
      <c r="F26" s="16"/>
      <c r="G26" s="5"/>
      <c r="H26" s="5">
        <v>1507</v>
      </c>
      <c r="I26" s="5"/>
      <c r="J26" s="5"/>
      <c r="K26" s="5"/>
      <c r="L26" s="5"/>
      <c r="M26" s="5"/>
      <c r="N26" s="5"/>
    </row>
    <row r="27" spans="2:14" ht="12.75">
      <c r="B27" s="10">
        <v>120</v>
      </c>
      <c r="C27" s="10">
        <v>480</v>
      </c>
      <c r="D27" s="15">
        <f t="shared" si="1"/>
        <v>409</v>
      </c>
      <c r="E27" s="15">
        <f t="shared" si="2"/>
        <v>-120</v>
      </c>
      <c r="F27" s="16"/>
      <c r="G27" s="5"/>
      <c r="H27" s="5">
        <v>1507</v>
      </c>
      <c r="I27" s="5"/>
      <c r="J27" s="5">
        <v>-132</v>
      </c>
      <c r="K27" s="5">
        <v>100</v>
      </c>
      <c r="L27" s="5">
        <v>-82</v>
      </c>
      <c r="M27" s="5">
        <v>200</v>
      </c>
      <c r="N27" s="5"/>
    </row>
    <row r="28" spans="2:14" ht="12.75">
      <c r="B28" s="15">
        <v>125</v>
      </c>
      <c r="C28" s="15">
        <v>500</v>
      </c>
      <c r="D28" s="15">
        <f t="shared" si="1"/>
        <v>440.25</v>
      </c>
      <c r="E28" s="15">
        <f t="shared" si="2"/>
        <v>-125</v>
      </c>
      <c r="F28" s="5"/>
      <c r="G28" s="5"/>
      <c r="H28" s="5">
        <v>1507</v>
      </c>
      <c r="I28" s="5"/>
      <c r="J28" s="5">
        <v>580</v>
      </c>
      <c r="K28" s="5">
        <v>100</v>
      </c>
      <c r="L28" s="5">
        <v>1080</v>
      </c>
      <c r="M28" s="5">
        <v>200</v>
      </c>
      <c r="N28" s="5"/>
    </row>
    <row r="29" spans="2:14" ht="12.75">
      <c r="B29" s="10">
        <v>130</v>
      </c>
      <c r="C29" s="10">
        <v>520</v>
      </c>
      <c r="D29" s="15">
        <f t="shared" si="1"/>
        <v>471.5</v>
      </c>
      <c r="E29" s="15">
        <f t="shared" si="2"/>
        <v>-130</v>
      </c>
      <c r="F29" s="5"/>
      <c r="G29" s="5"/>
      <c r="H29" s="5">
        <v>1507</v>
      </c>
      <c r="I29" s="5"/>
      <c r="J29" s="5"/>
      <c r="K29" s="5"/>
      <c r="L29" s="5"/>
      <c r="M29" s="5"/>
      <c r="N29" s="5"/>
    </row>
    <row r="30" spans="2:14" ht="12.75">
      <c r="B30" s="15">
        <v>135</v>
      </c>
      <c r="C30" s="15">
        <v>540</v>
      </c>
      <c r="D30" s="15">
        <f t="shared" si="1"/>
        <v>502.75</v>
      </c>
      <c r="E30" s="15">
        <f t="shared" si="2"/>
        <v>-135</v>
      </c>
      <c r="F30" s="5"/>
      <c r="G30" s="5"/>
      <c r="H30" s="5">
        <v>1507</v>
      </c>
      <c r="I30" s="5"/>
      <c r="J30" s="5">
        <v>-132</v>
      </c>
      <c r="K30" s="5">
        <v>-58</v>
      </c>
      <c r="L30" s="5">
        <v>-82</v>
      </c>
      <c r="M30" s="5">
        <v>-108</v>
      </c>
      <c r="N30" s="5"/>
    </row>
    <row r="31" spans="2:14" ht="12.75">
      <c r="B31" s="10">
        <v>140</v>
      </c>
      <c r="C31" s="10">
        <v>560</v>
      </c>
      <c r="D31" s="15">
        <f t="shared" si="1"/>
        <v>534</v>
      </c>
      <c r="E31" s="15">
        <f t="shared" si="2"/>
        <v>-140</v>
      </c>
      <c r="F31" s="5"/>
      <c r="G31" s="5"/>
      <c r="H31" s="5">
        <v>1507</v>
      </c>
      <c r="I31" s="5"/>
      <c r="J31" s="5">
        <v>580</v>
      </c>
      <c r="K31" s="5">
        <v>-58</v>
      </c>
      <c r="L31" s="5">
        <v>1080</v>
      </c>
      <c r="M31" s="5">
        <v>-108</v>
      </c>
      <c r="N31" s="5"/>
    </row>
    <row r="32" spans="2:14" ht="12.75">
      <c r="B32" s="15">
        <v>145</v>
      </c>
      <c r="C32" s="15">
        <v>580</v>
      </c>
      <c r="D32" s="15">
        <f t="shared" si="1"/>
        <v>565.25</v>
      </c>
      <c r="E32" s="15">
        <f t="shared" si="2"/>
        <v>-145</v>
      </c>
      <c r="F32" s="5"/>
      <c r="G32" s="5"/>
      <c r="H32" s="5">
        <v>1507</v>
      </c>
      <c r="I32" s="5"/>
      <c r="J32" s="5"/>
      <c r="K32" s="5"/>
      <c r="L32" s="5"/>
      <c r="M32" s="5"/>
      <c r="N32" s="5"/>
    </row>
    <row r="33" spans="2:14" ht="12.75">
      <c r="B33" s="10">
        <v>150</v>
      </c>
      <c r="C33" s="10">
        <v>600</v>
      </c>
      <c r="D33" s="15">
        <f t="shared" si="1"/>
        <v>596.5</v>
      </c>
      <c r="E33" s="15">
        <f t="shared" si="2"/>
        <v>-150</v>
      </c>
      <c r="F33" s="5"/>
      <c r="G33" s="5"/>
      <c r="H33" s="5">
        <v>1507</v>
      </c>
      <c r="I33" s="5"/>
      <c r="J33" s="5">
        <v>580</v>
      </c>
      <c r="K33" s="5">
        <v>100</v>
      </c>
      <c r="L33" s="5">
        <v>1080</v>
      </c>
      <c r="M33" s="5">
        <v>200</v>
      </c>
      <c r="N33" s="5"/>
    </row>
    <row r="34" spans="2:14" ht="12.75">
      <c r="B34" s="15">
        <v>155</v>
      </c>
      <c r="C34" s="15">
        <v>620</v>
      </c>
      <c r="D34" s="15">
        <f t="shared" si="1"/>
        <v>627.75</v>
      </c>
      <c r="E34" s="15">
        <f t="shared" si="2"/>
        <v>-155</v>
      </c>
      <c r="F34" s="5"/>
      <c r="G34" s="5"/>
      <c r="H34" s="5">
        <v>1507</v>
      </c>
      <c r="I34" s="5"/>
      <c r="J34" s="5">
        <v>580</v>
      </c>
      <c r="K34" s="5">
        <v>-58</v>
      </c>
      <c r="L34" s="5">
        <v>1080</v>
      </c>
      <c r="M34" s="5">
        <v>-108</v>
      </c>
      <c r="N34" s="5"/>
    </row>
    <row r="35" spans="2:14" ht="12.75">
      <c r="B35" s="10">
        <v>160</v>
      </c>
      <c r="C35" s="10">
        <v>640</v>
      </c>
      <c r="D35" s="15">
        <f t="shared" si="1"/>
        <v>659</v>
      </c>
      <c r="E35" s="15">
        <f t="shared" si="2"/>
        <v>-160</v>
      </c>
      <c r="F35" s="5"/>
      <c r="G35" s="5"/>
      <c r="H35" s="5">
        <v>1507</v>
      </c>
      <c r="I35" s="5"/>
      <c r="J35" s="5"/>
      <c r="K35" s="5"/>
      <c r="L35" s="5"/>
      <c r="M35" s="5"/>
      <c r="N35" s="5"/>
    </row>
    <row r="36" spans="2:14" ht="12.75">
      <c r="B36" s="15">
        <v>165</v>
      </c>
      <c r="C36" s="15">
        <v>660</v>
      </c>
      <c r="D36" s="15">
        <f t="shared" si="1"/>
        <v>690.25</v>
      </c>
      <c r="E36" s="15">
        <f t="shared" si="2"/>
        <v>-165</v>
      </c>
      <c r="F36" s="5"/>
      <c r="G36" s="5"/>
      <c r="H36" s="5">
        <v>1507</v>
      </c>
      <c r="I36" s="5"/>
      <c r="J36" s="5"/>
      <c r="K36" s="5"/>
      <c r="L36" s="5"/>
      <c r="M36" s="5"/>
      <c r="N36" s="5"/>
    </row>
    <row r="37" spans="2:14" ht="12.75">
      <c r="B37" s="10">
        <v>170</v>
      </c>
      <c r="C37" s="10">
        <v>680</v>
      </c>
      <c r="D37" s="15">
        <f t="shared" si="1"/>
        <v>721.5</v>
      </c>
      <c r="E37" s="15">
        <f t="shared" si="2"/>
        <v>-170</v>
      </c>
      <c r="F37" s="5"/>
      <c r="G37" s="5"/>
      <c r="H37" s="5">
        <v>1507</v>
      </c>
      <c r="I37" s="5"/>
      <c r="J37" s="5"/>
      <c r="K37" s="5"/>
      <c r="L37" s="5"/>
      <c r="M37" s="5"/>
      <c r="N37" s="5"/>
    </row>
    <row r="38" spans="2:14" ht="12.75">
      <c r="B38" s="15">
        <v>175</v>
      </c>
      <c r="C38" s="15">
        <v>700</v>
      </c>
      <c r="D38" s="15">
        <f t="shared" si="1"/>
        <v>752.75</v>
      </c>
      <c r="E38" s="15">
        <f t="shared" si="2"/>
        <v>-175</v>
      </c>
      <c r="F38" s="5"/>
      <c r="G38" s="5"/>
      <c r="H38" s="5">
        <v>1507</v>
      </c>
      <c r="I38" s="5"/>
      <c r="J38" s="5"/>
      <c r="K38" s="5"/>
      <c r="L38" s="5"/>
      <c r="M38" s="5"/>
      <c r="N38" s="5"/>
    </row>
    <row r="39" spans="2:14" ht="12.75">
      <c r="B39" s="10">
        <v>180</v>
      </c>
      <c r="C39" s="10">
        <v>720</v>
      </c>
      <c r="D39" s="15">
        <f t="shared" si="1"/>
        <v>784</v>
      </c>
      <c r="E39" s="15">
        <f t="shared" si="2"/>
        <v>-180</v>
      </c>
      <c r="F39" s="5"/>
      <c r="G39" s="5"/>
      <c r="H39" s="5">
        <v>1507</v>
      </c>
      <c r="I39" s="5"/>
      <c r="J39" s="5"/>
      <c r="K39" s="5"/>
      <c r="L39" s="5"/>
      <c r="M39" s="5"/>
      <c r="N39" s="5"/>
    </row>
    <row r="40" spans="2:14" ht="12.75">
      <c r="B40" s="15">
        <v>185</v>
      </c>
      <c r="C40" s="15">
        <v>740</v>
      </c>
      <c r="D40" s="15">
        <f t="shared" si="1"/>
        <v>815.25</v>
      </c>
      <c r="E40" s="15">
        <f t="shared" si="2"/>
        <v>-185</v>
      </c>
      <c r="F40" s="5"/>
      <c r="G40" s="5"/>
      <c r="H40" s="5">
        <v>1507</v>
      </c>
      <c r="I40" s="5"/>
      <c r="J40" s="5"/>
      <c r="K40" s="5"/>
      <c r="L40" s="5"/>
      <c r="M40" s="5"/>
      <c r="N40" s="5"/>
    </row>
    <row r="41" spans="2:14" ht="12.75">
      <c r="B41" s="10">
        <v>190</v>
      </c>
      <c r="C41" s="10">
        <v>760</v>
      </c>
      <c r="D41" s="15">
        <f t="shared" si="1"/>
        <v>846.5</v>
      </c>
      <c r="E41" s="15">
        <f t="shared" si="2"/>
        <v>-190</v>
      </c>
      <c r="F41" s="5"/>
      <c r="G41" s="5"/>
      <c r="H41" s="5">
        <v>1507</v>
      </c>
      <c r="I41" s="5"/>
      <c r="J41" s="5"/>
      <c r="K41" s="5"/>
      <c r="L41" s="5"/>
      <c r="M41" s="5"/>
      <c r="N41" s="5"/>
    </row>
    <row r="42" spans="2:14" ht="12.75">
      <c r="B42" s="15">
        <v>195</v>
      </c>
      <c r="C42" s="15">
        <v>780</v>
      </c>
      <c r="D42" s="15">
        <f t="shared" si="1"/>
        <v>877.75</v>
      </c>
      <c r="E42" s="15">
        <f t="shared" si="2"/>
        <v>-195</v>
      </c>
      <c r="F42" s="5"/>
      <c r="G42" s="5"/>
      <c r="H42" s="5">
        <v>1507</v>
      </c>
      <c r="I42" s="5"/>
      <c r="J42" s="5"/>
      <c r="K42" s="5"/>
      <c r="L42" s="5"/>
      <c r="M42" s="5"/>
      <c r="N42" s="5"/>
    </row>
    <row r="43" spans="2:14" ht="12.75">
      <c r="B43" s="10">
        <v>200</v>
      </c>
      <c r="C43" s="10">
        <v>800</v>
      </c>
      <c r="D43" s="15">
        <f t="shared" si="1"/>
        <v>909</v>
      </c>
      <c r="E43" s="15">
        <f t="shared" si="2"/>
        <v>-200</v>
      </c>
      <c r="F43" s="5"/>
      <c r="G43" s="5"/>
      <c r="H43" s="5">
        <v>1507</v>
      </c>
      <c r="I43" s="5"/>
      <c r="J43" s="5"/>
      <c r="K43" s="5"/>
      <c r="L43" s="5"/>
      <c r="M43" s="5"/>
      <c r="N43" s="5"/>
    </row>
    <row r="44" spans="2:14" ht="12.75">
      <c r="B44" s="15">
        <v>205</v>
      </c>
      <c r="C44" s="15">
        <v>820</v>
      </c>
      <c r="D44" s="15">
        <f t="shared" si="1"/>
        <v>940.25</v>
      </c>
      <c r="E44" s="15">
        <f t="shared" si="2"/>
        <v>-205</v>
      </c>
      <c r="F44" s="5"/>
      <c r="G44" s="5"/>
      <c r="H44" s="5">
        <v>1507</v>
      </c>
      <c r="I44" s="5"/>
      <c r="J44" s="5"/>
      <c r="K44" s="5"/>
      <c r="L44" s="5"/>
      <c r="M44" s="5"/>
      <c r="N44" s="5"/>
    </row>
    <row r="45" spans="2:14" ht="12.75">
      <c r="B45" s="10">
        <v>210</v>
      </c>
      <c r="C45" s="10">
        <v>840</v>
      </c>
      <c r="D45" s="15">
        <f t="shared" si="1"/>
        <v>971.5</v>
      </c>
      <c r="E45" s="15">
        <f t="shared" si="2"/>
        <v>-210</v>
      </c>
      <c r="F45" s="5"/>
      <c r="G45" s="5"/>
      <c r="H45" s="5">
        <v>1507</v>
      </c>
      <c r="I45" s="5"/>
      <c r="J45" s="5"/>
      <c r="K45" s="5"/>
      <c r="L45" s="5"/>
      <c r="M45" s="5"/>
      <c r="N45" s="5"/>
    </row>
    <row r="46" spans="2:14" ht="12.75">
      <c r="B46" s="15">
        <v>215</v>
      </c>
      <c r="C46" s="15">
        <v>860</v>
      </c>
      <c r="D46" s="15">
        <f t="shared" si="1"/>
        <v>1002.75</v>
      </c>
      <c r="E46" s="15">
        <f t="shared" si="2"/>
        <v>-215</v>
      </c>
      <c r="F46" s="5"/>
      <c r="G46" s="5"/>
      <c r="H46" s="5">
        <v>1507</v>
      </c>
      <c r="I46" s="5"/>
      <c r="J46" s="5"/>
      <c r="K46" s="5"/>
      <c r="L46" s="5"/>
      <c r="M46" s="5"/>
      <c r="N46" s="5"/>
    </row>
    <row r="47" spans="2:14" ht="12.75">
      <c r="B47" s="10">
        <v>220</v>
      </c>
      <c r="C47" s="10">
        <v>880</v>
      </c>
      <c r="D47" s="15">
        <f t="shared" si="1"/>
        <v>1034</v>
      </c>
      <c r="E47" s="15">
        <f t="shared" si="2"/>
        <v>-220</v>
      </c>
      <c r="F47" s="5"/>
      <c r="G47" s="5"/>
      <c r="H47" s="5">
        <v>1507</v>
      </c>
      <c r="I47" s="5"/>
      <c r="J47" s="5"/>
      <c r="K47" s="5"/>
      <c r="L47" s="5"/>
      <c r="M47" s="5"/>
      <c r="N47" s="5"/>
    </row>
    <row r="48" spans="2:14" ht="12.75">
      <c r="B48" s="15">
        <v>225</v>
      </c>
      <c r="C48" s="15">
        <v>900</v>
      </c>
      <c r="D48" s="15">
        <f t="shared" si="1"/>
        <v>1065.25</v>
      </c>
      <c r="E48" s="15">
        <f t="shared" si="2"/>
        <v>-225</v>
      </c>
      <c r="F48" s="5"/>
      <c r="G48" s="5"/>
      <c r="H48" s="5">
        <v>1507</v>
      </c>
      <c r="I48" s="5"/>
      <c r="J48" s="5"/>
      <c r="K48" s="5"/>
      <c r="L48" s="5"/>
      <c r="M48" s="5"/>
      <c r="N48" s="5"/>
    </row>
    <row r="49" spans="2:14" ht="12.75">
      <c r="B49" s="10">
        <v>230</v>
      </c>
      <c r="C49" s="10">
        <v>920</v>
      </c>
      <c r="D49" s="15">
        <f t="shared" si="1"/>
        <v>1096.5</v>
      </c>
      <c r="E49" s="15">
        <f t="shared" si="2"/>
        <v>-230</v>
      </c>
      <c r="F49" s="5"/>
      <c r="G49" s="5"/>
      <c r="H49" s="5">
        <v>1507</v>
      </c>
      <c r="I49" s="5"/>
      <c r="J49" s="5"/>
      <c r="K49" s="5"/>
      <c r="L49" s="5"/>
      <c r="M49" s="5"/>
      <c r="N49" s="5"/>
    </row>
    <row r="50" spans="2:14" ht="12.75">
      <c r="B50" s="15">
        <v>235</v>
      </c>
      <c r="C50" s="15">
        <v>940</v>
      </c>
      <c r="D50" s="15">
        <f t="shared" si="1"/>
        <v>1127.75</v>
      </c>
      <c r="E50" s="15">
        <f t="shared" si="2"/>
        <v>-235</v>
      </c>
      <c r="F50" s="5"/>
      <c r="G50" s="5"/>
      <c r="H50" s="5">
        <v>1507</v>
      </c>
      <c r="I50" s="5"/>
      <c r="J50" s="5"/>
      <c r="K50" s="5"/>
      <c r="L50" s="5"/>
      <c r="M50" s="5"/>
      <c r="N50" s="5"/>
    </row>
    <row r="51" spans="2:14" ht="12.75">
      <c r="B51" s="10">
        <v>240</v>
      </c>
      <c r="C51" s="10">
        <v>960</v>
      </c>
      <c r="D51" s="15">
        <f t="shared" si="1"/>
        <v>1159</v>
      </c>
      <c r="E51" s="15">
        <f t="shared" si="2"/>
        <v>-240</v>
      </c>
      <c r="F51" s="5"/>
      <c r="G51" s="5"/>
      <c r="H51" s="5">
        <v>1507</v>
      </c>
      <c r="I51" s="5"/>
      <c r="J51" s="5"/>
      <c r="K51" s="5"/>
      <c r="L51" s="5"/>
      <c r="M51" s="5"/>
      <c r="N51" s="5"/>
    </row>
    <row r="52" spans="2:14" ht="12.75">
      <c r="B52" s="15">
        <v>245</v>
      </c>
      <c r="C52" s="15">
        <v>980</v>
      </c>
      <c r="D52" s="15">
        <f t="shared" si="1"/>
        <v>1190.25</v>
      </c>
      <c r="E52" s="15">
        <f t="shared" si="2"/>
        <v>-245</v>
      </c>
      <c r="F52" s="5"/>
      <c r="G52" s="5"/>
      <c r="H52" s="5">
        <v>1507</v>
      </c>
      <c r="I52" s="5"/>
      <c r="J52" s="5"/>
      <c r="K52" s="5"/>
      <c r="L52" s="5"/>
      <c r="M52" s="5"/>
      <c r="N52" s="5"/>
    </row>
    <row r="53" spans="2:14" ht="12.75">
      <c r="B53" s="10">
        <v>250</v>
      </c>
      <c r="C53" s="10">
        <v>1000</v>
      </c>
      <c r="D53" s="15">
        <f t="shared" si="1"/>
        <v>1221.5</v>
      </c>
      <c r="E53" s="15">
        <f t="shared" si="2"/>
        <v>-250</v>
      </c>
      <c r="F53" s="5"/>
      <c r="G53" s="5"/>
      <c r="H53" s="5">
        <v>1507</v>
      </c>
      <c r="I53" s="5"/>
      <c r="J53" s="5"/>
      <c r="K53" s="5"/>
      <c r="L53" s="5"/>
      <c r="M53" s="5"/>
      <c r="N53" s="5"/>
    </row>
    <row r="54" spans="2:14" ht="12.75">
      <c r="B54" s="15">
        <v>255</v>
      </c>
      <c r="C54" s="15">
        <v>1020</v>
      </c>
      <c r="D54" s="15">
        <f t="shared" si="1"/>
        <v>1252.75</v>
      </c>
      <c r="E54" s="15">
        <f t="shared" si="2"/>
        <v>-255</v>
      </c>
      <c r="F54" s="5"/>
      <c r="G54" s="5"/>
      <c r="H54" s="5">
        <v>1507</v>
      </c>
      <c r="I54" s="5"/>
      <c r="J54" s="5"/>
      <c r="K54" s="5"/>
      <c r="L54" s="5"/>
      <c r="M54" s="5"/>
      <c r="N54" s="5"/>
    </row>
    <row r="55" spans="2:14" ht="12.75">
      <c r="B55" s="10">
        <v>260</v>
      </c>
      <c r="C55" s="10">
        <v>1040</v>
      </c>
      <c r="D55" s="15">
        <f t="shared" si="1"/>
        <v>1284</v>
      </c>
      <c r="E55" s="15">
        <f t="shared" si="2"/>
        <v>-260</v>
      </c>
      <c r="F55" s="5"/>
      <c r="G55" s="5"/>
      <c r="H55" s="5">
        <v>1507</v>
      </c>
      <c r="I55" s="5"/>
      <c r="J55" s="5"/>
      <c r="K55" s="5"/>
      <c r="L55" s="5"/>
      <c r="M55" s="5"/>
      <c r="N55" s="5"/>
    </row>
    <row r="56" spans="2:14" ht="12.75">
      <c r="B56" s="15">
        <v>265</v>
      </c>
      <c r="C56" s="15">
        <v>1060</v>
      </c>
      <c r="D56" s="15">
        <f t="shared" si="1"/>
        <v>1315.25</v>
      </c>
      <c r="E56" s="15">
        <f t="shared" si="2"/>
        <v>-265</v>
      </c>
      <c r="F56" s="5"/>
      <c r="G56" s="5"/>
      <c r="H56" s="5">
        <v>1507</v>
      </c>
      <c r="I56" s="5"/>
      <c r="J56" s="5"/>
      <c r="K56" s="5"/>
      <c r="L56" s="5"/>
      <c r="M56" s="5"/>
      <c r="N56" s="5"/>
    </row>
    <row r="57" spans="2:14" ht="12.75">
      <c r="B57" s="10">
        <v>270</v>
      </c>
      <c r="C57" s="10">
        <v>1080</v>
      </c>
      <c r="D57" s="15">
        <f t="shared" si="1"/>
        <v>1346.5</v>
      </c>
      <c r="E57" s="15">
        <f t="shared" si="2"/>
        <v>-270</v>
      </c>
      <c r="F57" s="5"/>
      <c r="G57" s="5"/>
      <c r="H57" s="5">
        <v>1507</v>
      </c>
      <c r="I57" s="5"/>
      <c r="J57" s="5"/>
      <c r="K57" s="5"/>
      <c r="L57" s="5"/>
      <c r="M57" s="5"/>
      <c r="N57" s="5"/>
    </row>
    <row r="58" spans="2:14" ht="12.75">
      <c r="B58" s="15">
        <v>275</v>
      </c>
      <c r="C58" s="15">
        <v>1100</v>
      </c>
      <c r="D58" s="15">
        <f>-341+6.25*B58</f>
        <v>1377.75</v>
      </c>
      <c r="E58" s="15">
        <f>-0.25*C58</f>
        <v>-275</v>
      </c>
      <c r="F58" s="5"/>
      <c r="G58" s="5"/>
      <c r="H58" s="5">
        <v>1507</v>
      </c>
      <c r="I58" s="5"/>
      <c r="J58" s="5"/>
      <c r="K58" s="5"/>
      <c r="L58" s="5"/>
      <c r="M58" s="5"/>
      <c r="N58" s="5"/>
    </row>
    <row r="59" spans="2:14" ht="12.75">
      <c r="B59" s="10">
        <v>280</v>
      </c>
      <c r="C59" s="10">
        <v>1120</v>
      </c>
      <c r="D59" s="15">
        <f>-341+6.25*B59</f>
        <v>1409</v>
      </c>
      <c r="E59" s="15">
        <f>-0.25*C59</f>
        <v>-280</v>
      </c>
      <c r="F59" s="5"/>
      <c r="G59" s="5"/>
      <c r="H59" s="5">
        <v>1507</v>
      </c>
      <c r="I59" s="5"/>
      <c r="J59" s="5"/>
      <c r="K59" s="5"/>
      <c r="L59" s="5"/>
      <c r="M59" s="5"/>
      <c r="N59" s="5"/>
    </row>
    <row r="60" spans="2:14" ht="12.75">
      <c r="B60" s="15">
        <v>285</v>
      </c>
      <c r="C60" s="15">
        <v>1140</v>
      </c>
      <c r="D60" s="15">
        <f>-341+6.25*B60</f>
        <v>1440.25</v>
      </c>
      <c r="E60" s="15">
        <f>-0.25*C60</f>
        <v>-285</v>
      </c>
      <c r="F60" s="5"/>
      <c r="G60" s="5"/>
      <c r="H60" s="5">
        <v>1507</v>
      </c>
      <c r="I60" s="5"/>
      <c r="J60" s="5"/>
      <c r="K60" s="5"/>
      <c r="L60" s="5"/>
      <c r="M60" s="5"/>
      <c r="N60" s="5"/>
    </row>
    <row r="61" spans="2:14" ht="12.75">
      <c r="B61" s="10">
        <v>290</v>
      </c>
      <c r="C61" s="10">
        <v>1160</v>
      </c>
      <c r="D61" s="15">
        <f>-341+6.25*B61</f>
        <v>1471.5</v>
      </c>
      <c r="E61" s="15">
        <f>-0.25*C61</f>
        <v>-290</v>
      </c>
      <c r="F61" s="5"/>
      <c r="G61" s="5"/>
      <c r="H61" s="5">
        <v>1507</v>
      </c>
      <c r="I61" s="5"/>
      <c r="J61" s="5"/>
      <c r="K61" s="5"/>
      <c r="L61" s="5"/>
      <c r="M61" s="5"/>
      <c r="N61" s="5"/>
    </row>
    <row r="62" spans="2:14" ht="12.75">
      <c r="B62" s="15">
        <v>295</v>
      </c>
      <c r="C62" s="15">
        <v>1180</v>
      </c>
      <c r="D62" s="15">
        <f t="shared" si="1"/>
        <v>1502.75</v>
      </c>
      <c r="E62" s="15">
        <f t="shared" si="2"/>
        <v>-295</v>
      </c>
      <c r="F62" s="5"/>
      <c r="G62" s="5"/>
      <c r="H62" s="5">
        <v>1507</v>
      </c>
      <c r="I62" s="5"/>
      <c r="J62" s="5"/>
      <c r="K62" s="5"/>
      <c r="L62" s="5"/>
      <c r="M62" s="5"/>
      <c r="N62" s="5"/>
    </row>
    <row r="63" spans="2:14" ht="12.75">
      <c r="B63" s="10">
        <v>300</v>
      </c>
      <c r="C63" s="10">
        <v>1200</v>
      </c>
      <c r="D63" s="15">
        <f t="shared" si="1"/>
        <v>1534</v>
      </c>
      <c r="E63" s="15">
        <f t="shared" si="2"/>
        <v>-300</v>
      </c>
      <c r="F63" s="5"/>
      <c r="G63" s="5"/>
      <c r="H63" s="5">
        <v>1507</v>
      </c>
      <c r="I63" s="5"/>
      <c r="J63" s="5"/>
      <c r="K63" s="5"/>
      <c r="L63" s="5"/>
      <c r="M63" s="5"/>
      <c r="N63" s="5"/>
    </row>
    <row r="64" spans="2:14" ht="12.75">
      <c r="B64" s="15">
        <v>305</v>
      </c>
      <c r="C64" s="15">
        <v>1220</v>
      </c>
      <c r="D64" s="15">
        <f t="shared" si="1"/>
        <v>1565.25</v>
      </c>
      <c r="E64" s="15">
        <f t="shared" si="2"/>
        <v>-305</v>
      </c>
      <c r="F64" s="5"/>
      <c r="G64" s="5"/>
      <c r="H64" s="5">
        <v>1507</v>
      </c>
      <c r="I64" s="5"/>
      <c r="J64" s="5"/>
      <c r="K64" s="5"/>
      <c r="L64" s="5"/>
      <c r="M64" s="5"/>
      <c r="N64" s="5"/>
    </row>
    <row r="65" spans="2:14" ht="12.75">
      <c r="B65" s="10">
        <v>310</v>
      </c>
      <c r="C65" s="10">
        <v>1240</v>
      </c>
      <c r="D65" s="15">
        <f t="shared" si="1"/>
        <v>1596.5</v>
      </c>
      <c r="E65" s="15">
        <f t="shared" si="2"/>
        <v>-310</v>
      </c>
      <c r="F65" s="5"/>
      <c r="G65" s="5"/>
      <c r="H65" s="5">
        <v>1507</v>
      </c>
      <c r="I65" s="5"/>
      <c r="J65" s="5"/>
      <c r="K65" s="5"/>
      <c r="L65" s="5"/>
      <c r="M65" s="5"/>
      <c r="N65" s="5"/>
    </row>
    <row r="66" spans="2:14" ht="12.75">
      <c r="B66" s="15">
        <v>315</v>
      </c>
      <c r="C66" s="15">
        <v>1260</v>
      </c>
      <c r="D66" s="15">
        <f t="shared" si="1"/>
        <v>1627.75</v>
      </c>
      <c r="E66" s="15">
        <f t="shared" si="2"/>
        <v>-315</v>
      </c>
      <c r="F66" s="5"/>
      <c r="G66" s="5"/>
      <c r="H66" s="5">
        <v>1507</v>
      </c>
      <c r="I66" s="5"/>
      <c r="J66" s="5"/>
      <c r="K66" s="5"/>
      <c r="L66" s="5"/>
      <c r="M66" s="5"/>
      <c r="N66" s="5"/>
    </row>
    <row r="67" spans="2:14" ht="12.75">
      <c r="B67" s="10">
        <v>320</v>
      </c>
      <c r="C67" s="10">
        <v>1280</v>
      </c>
      <c r="D67" s="15">
        <f t="shared" si="1"/>
        <v>1659</v>
      </c>
      <c r="E67" s="15">
        <f t="shared" si="2"/>
        <v>-320</v>
      </c>
      <c r="F67" s="5"/>
      <c r="G67" s="5"/>
      <c r="H67" s="5">
        <v>1507</v>
      </c>
      <c r="I67" s="5"/>
      <c r="J67" s="5"/>
      <c r="K67" s="5"/>
      <c r="L67" s="5"/>
      <c r="M67" s="5"/>
      <c r="N67" s="5"/>
    </row>
    <row r="68" spans="2:14" ht="12.75">
      <c r="B68" s="15">
        <v>325</v>
      </c>
      <c r="C68" s="15">
        <v>1300</v>
      </c>
      <c r="D68" s="15">
        <f t="shared" si="1"/>
        <v>1690.25</v>
      </c>
      <c r="E68" s="15">
        <f t="shared" si="2"/>
        <v>-325</v>
      </c>
      <c r="F68" s="5"/>
      <c r="G68" s="5"/>
      <c r="H68" s="5">
        <v>1507</v>
      </c>
      <c r="I68" s="5"/>
      <c r="J68" s="5"/>
      <c r="K68" s="5"/>
      <c r="L68" s="5"/>
      <c r="M68" s="5"/>
      <c r="N68" s="5"/>
    </row>
    <row r="69" spans="2:14" ht="12.75">
      <c r="B69" s="10">
        <v>330</v>
      </c>
      <c r="C69" s="10">
        <v>1320</v>
      </c>
      <c r="D69" s="15">
        <f aca="true" t="shared" si="3" ref="D69:D103">-341+6.25*B69</f>
        <v>1721.5</v>
      </c>
      <c r="E69" s="15">
        <f aca="true" t="shared" si="4" ref="E69:E103">-0.25*C69</f>
        <v>-330</v>
      </c>
      <c r="F69" s="5"/>
      <c r="G69" s="5"/>
      <c r="H69" s="5">
        <v>1507</v>
      </c>
      <c r="I69" s="5"/>
      <c r="J69" s="5"/>
      <c r="K69" s="5"/>
      <c r="L69" s="5"/>
      <c r="M69" s="5"/>
      <c r="N69" s="5"/>
    </row>
    <row r="70" spans="2:14" ht="12.75">
      <c r="B70" s="15">
        <v>335</v>
      </c>
      <c r="C70" s="15">
        <v>1340</v>
      </c>
      <c r="D70" s="15">
        <f t="shared" si="3"/>
        <v>1752.75</v>
      </c>
      <c r="E70" s="15">
        <f t="shared" si="4"/>
        <v>-335</v>
      </c>
      <c r="F70" s="5"/>
      <c r="G70" s="5"/>
      <c r="H70" s="5">
        <v>1507</v>
      </c>
      <c r="I70" s="5"/>
      <c r="J70" s="5"/>
      <c r="K70" s="5"/>
      <c r="L70" s="5"/>
      <c r="M70" s="5"/>
      <c r="N70" s="5"/>
    </row>
    <row r="71" spans="2:14" ht="12.75">
      <c r="B71" s="10">
        <v>340</v>
      </c>
      <c r="C71" s="10">
        <v>1360</v>
      </c>
      <c r="D71" s="15">
        <f t="shared" si="3"/>
        <v>1784</v>
      </c>
      <c r="E71" s="15">
        <f t="shared" si="4"/>
        <v>-340</v>
      </c>
      <c r="F71" s="5"/>
      <c r="G71" s="5"/>
      <c r="H71" s="5">
        <v>1507</v>
      </c>
      <c r="I71" s="5"/>
      <c r="J71" s="5"/>
      <c r="K71" s="5"/>
      <c r="L71" s="5"/>
      <c r="M71" s="5"/>
      <c r="N71" s="5"/>
    </row>
    <row r="72" spans="2:14" ht="12.75">
      <c r="B72" s="15">
        <v>345</v>
      </c>
      <c r="C72" s="15">
        <v>1380</v>
      </c>
      <c r="D72" s="15">
        <f t="shared" si="3"/>
        <v>1815.25</v>
      </c>
      <c r="E72" s="15">
        <f t="shared" si="4"/>
        <v>-345</v>
      </c>
      <c r="F72" s="5"/>
      <c r="G72" s="5"/>
      <c r="H72" s="5">
        <v>1507</v>
      </c>
      <c r="I72" s="5"/>
      <c r="J72" s="5"/>
      <c r="K72" s="5"/>
      <c r="L72" s="5"/>
      <c r="M72" s="5"/>
      <c r="N72" s="5"/>
    </row>
    <row r="73" spans="2:14" ht="12.75">
      <c r="B73" s="10">
        <v>350</v>
      </c>
      <c r="C73" s="10">
        <v>1400</v>
      </c>
      <c r="D73" s="15">
        <f t="shared" si="3"/>
        <v>1846.5</v>
      </c>
      <c r="E73" s="15">
        <f t="shared" si="4"/>
        <v>-350</v>
      </c>
      <c r="F73" s="5"/>
      <c r="G73" s="5"/>
      <c r="H73" s="5">
        <v>1507</v>
      </c>
      <c r="I73" s="5"/>
      <c r="J73" s="5"/>
      <c r="K73" s="5"/>
      <c r="L73" s="5"/>
      <c r="M73" s="5"/>
      <c r="N73" s="5"/>
    </row>
    <row r="74" spans="2:14" ht="12.75">
      <c r="B74" s="15">
        <v>355</v>
      </c>
      <c r="C74" s="15">
        <v>1420</v>
      </c>
      <c r="D74" s="15">
        <f t="shared" si="3"/>
        <v>1877.75</v>
      </c>
      <c r="E74" s="15">
        <f t="shared" si="4"/>
        <v>-355</v>
      </c>
      <c r="F74" s="5"/>
      <c r="G74" s="5"/>
      <c r="H74" s="5">
        <v>1507</v>
      </c>
      <c r="I74" s="5"/>
      <c r="J74" s="5"/>
      <c r="K74" s="5"/>
      <c r="L74" s="5"/>
      <c r="M74" s="5"/>
      <c r="N74" s="5"/>
    </row>
    <row r="75" spans="2:14" ht="12.75">
      <c r="B75" s="10">
        <v>360</v>
      </c>
      <c r="C75" s="10">
        <v>1440</v>
      </c>
      <c r="D75" s="15">
        <f t="shared" si="3"/>
        <v>1909</v>
      </c>
      <c r="E75" s="15">
        <f t="shared" si="4"/>
        <v>-360</v>
      </c>
      <c r="F75" s="5"/>
      <c r="G75" s="5"/>
      <c r="H75" s="5">
        <v>1507</v>
      </c>
      <c r="I75" s="5"/>
      <c r="J75" s="5"/>
      <c r="K75" s="5"/>
      <c r="L75" s="5"/>
      <c r="M75" s="5"/>
      <c r="N75" s="5"/>
    </row>
    <row r="76" spans="2:14" ht="12.75">
      <c r="B76" s="15">
        <v>365</v>
      </c>
      <c r="C76" s="15">
        <v>1460</v>
      </c>
      <c r="D76" s="15">
        <f t="shared" si="3"/>
        <v>1940.25</v>
      </c>
      <c r="E76" s="15">
        <f t="shared" si="4"/>
        <v>-365</v>
      </c>
      <c r="F76" s="32"/>
      <c r="G76" s="32"/>
      <c r="H76" s="5">
        <v>1507</v>
      </c>
      <c r="I76" s="5"/>
      <c r="J76" s="5"/>
      <c r="K76" s="5"/>
      <c r="L76" s="5"/>
      <c r="M76" s="5"/>
      <c r="N76" s="5"/>
    </row>
    <row r="77" spans="2:14" ht="12.75">
      <c r="B77" s="10">
        <v>370</v>
      </c>
      <c r="C77" s="10">
        <v>1480</v>
      </c>
      <c r="D77" s="15">
        <f t="shared" si="3"/>
        <v>1971.5</v>
      </c>
      <c r="E77" s="15">
        <f t="shared" si="4"/>
        <v>-370</v>
      </c>
      <c r="F77" s="5"/>
      <c r="G77" s="5"/>
      <c r="H77" s="5">
        <v>1507</v>
      </c>
      <c r="I77" s="5"/>
      <c r="J77" s="5"/>
      <c r="K77" s="5"/>
      <c r="L77" s="5"/>
      <c r="M77" s="5"/>
      <c r="N77" s="5"/>
    </row>
    <row r="78" spans="2:14" ht="12.75">
      <c r="B78" s="15">
        <v>375</v>
      </c>
      <c r="C78" s="15">
        <v>1500</v>
      </c>
      <c r="D78" s="15">
        <f t="shared" si="3"/>
        <v>2002.75</v>
      </c>
      <c r="E78" s="15">
        <f t="shared" si="4"/>
        <v>-375</v>
      </c>
      <c r="F78" s="5"/>
      <c r="G78" s="5"/>
      <c r="H78" s="5">
        <v>1507</v>
      </c>
      <c r="I78" s="5"/>
      <c r="J78" s="5"/>
      <c r="K78" s="5"/>
      <c r="L78" s="5"/>
      <c r="M78" s="5"/>
      <c r="N78" s="5"/>
    </row>
    <row r="79" spans="2:14" ht="12.75">
      <c r="B79" s="10">
        <v>380</v>
      </c>
      <c r="C79" s="10">
        <v>1520</v>
      </c>
      <c r="D79" s="15">
        <f t="shared" si="3"/>
        <v>2034</v>
      </c>
      <c r="E79" s="15">
        <f t="shared" si="4"/>
        <v>-380</v>
      </c>
      <c r="F79" s="5"/>
      <c r="G79" s="5"/>
      <c r="H79" s="5">
        <v>1507</v>
      </c>
      <c r="I79" s="5"/>
      <c r="J79" s="5"/>
      <c r="K79" s="5"/>
      <c r="L79" s="5"/>
      <c r="M79" s="5"/>
      <c r="N79" s="5"/>
    </row>
    <row r="80" spans="2:14" ht="12.75">
      <c r="B80" s="15">
        <v>385</v>
      </c>
      <c r="C80" s="15">
        <v>1540</v>
      </c>
      <c r="D80" s="15">
        <f t="shared" si="3"/>
        <v>2065.25</v>
      </c>
      <c r="E80" s="15">
        <f t="shared" si="4"/>
        <v>-385</v>
      </c>
      <c r="F80" s="5"/>
      <c r="G80" s="5"/>
      <c r="H80" s="5">
        <v>1507</v>
      </c>
      <c r="I80" s="5"/>
      <c r="J80" s="5"/>
      <c r="K80" s="5"/>
      <c r="L80" s="5"/>
      <c r="M80" s="5"/>
      <c r="N80" s="5"/>
    </row>
    <row r="81" spans="2:14" ht="12.75">
      <c r="B81" s="10">
        <v>390</v>
      </c>
      <c r="C81" s="10">
        <v>1560</v>
      </c>
      <c r="D81" s="15">
        <f t="shared" si="3"/>
        <v>2096.5</v>
      </c>
      <c r="E81" s="15">
        <f t="shared" si="4"/>
        <v>-390</v>
      </c>
      <c r="F81" s="5"/>
      <c r="G81" s="5"/>
      <c r="H81" s="5">
        <v>1507</v>
      </c>
      <c r="I81" s="5"/>
      <c r="J81" s="5"/>
      <c r="K81" s="5"/>
      <c r="L81" s="5"/>
      <c r="M81" s="5"/>
      <c r="N81" s="5"/>
    </row>
    <row r="82" spans="2:14" ht="12.75">
      <c r="B82" s="15">
        <v>395</v>
      </c>
      <c r="C82" s="15">
        <v>1580</v>
      </c>
      <c r="D82" s="15">
        <f t="shared" si="3"/>
        <v>2127.75</v>
      </c>
      <c r="E82" s="15">
        <f t="shared" si="4"/>
        <v>-395</v>
      </c>
      <c r="F82" s="5"/>
      <c r="G82" s="5"/>
      <c r="H82" s="5">
        <v>1507</v>
      </c>
      <c r="I82" s="5"/>
      <c r="J82" s="5"/>
      <c r="K82" s="5"/>
      <c r="L82" s="5"/>
      <c r="M82" s="5"/>
      <c r="N82" s="5"/>
    </row>
    <row r="83" spans="2:14" ht="12.75">
      <c r="B83" s="10">
        <v>400</v>
      </c>
      <c r="C83" s="10">
        <v>1600</v>
      </c>
      <c r="D83" s="15">
        <f t="shared" si="3"/>
        <v>2159</v>
      </c>
      <c r="E83" s="15">
        <f t="shared" si="4"/>
        <v>-400</v>
      </c>
      <c r="F83" s="5"/>
      <c r="G83" s="5"/>
      <c r="H83" s="5">
        <v>1507</v>
      </c>
      <c r="I83" s="5"/>
      <c r="J83" s="5"/>
      <c r="K83" s="5"/>
      <c r="L83" s="5"/>
      <c r="M83" s="5"/>
      <c r="N83" s="5"/>
    </row>
    <row r="84" spans="2:14" ht="12.75">
      <c r="B84" s="15">
        <v>405</v>
      </c>
      <c r="C84" s="15">
        <v>1620</v>
      </c>
      <c r="D84" s="15">
        <f t="shared" si="3"/>
        <v>2190.25</v>
      </c>
      <c r="E84" s="15">
        <f t="shared" si="4"/>
        <v>-405</v>
      </c>
      <c r="F84" s="5"/>
      <c r="G84" s="5"/>
      <c r="H84" s="5">
        <v>1507</v>
      </c>
      <c r="I84" s="5"/>
      <c r="J84" s="5"/>
      <c r="K84" s="5"/>
      <c r="L84" s="5"/>
      <c r="M84" s="5"/>
      <c r="N84" s="5"/>
    </row>
    <row r="85" spans="2:14" ht="12.75">
      <c r="B85" s="10">
        <v>410</v>
      </c>
      <c r="C85" s="10">
        <v>1640</v>
      </c>
      <c r="D85" s="15">
        <f t="shared" si="3"/>
        <v>2221.5</v>
      </c>
      <c r="E85" s="15">
        <f t="shared" si="4"/>
        <v>-410</v>
      </c>
      <c r="F85" s="5"/>
      <c r="G85" s="5"/>
      <c r="H85" s="5">
        <v>1507</v>
      </c>
      <c r="I85" s="5"/>
      <c r="J85" s="5"/>
      <c r="K85" s="5"/>
      <c r="L85" s="5"/>
      <c r="M85" s="5"/>
      <c r="N85" s="5"/>
    </row>
    <row r="86" spans="2:14" ht="12.75">
      <c r="B86" s="15">
        <v>415</v>
      </c>
      <c r="C86" s="15">
        <v>1660</v>
      </c>
      <c r="D86" s="15">
        <f t="shared" si="3"/>
        <v>2252.75</v>
      </c>
      <c r="E86" s="15">
        <f t="shared" si="4"/>
        <v>-415</v>
      </c>
      <c r="F86" s="5"/>
      <c r="G86" s="5"/>
      <c r="H86" s="5">
        <v>1507</v>
      </c>
      <c r="I86" s="5"/>
      <c r="J86" s="5"/>
      <c r="K86" s="5"/>
      <c r="L86" s="5"/>
      <c r="M86" s="5"/>
      <c r="N86" s="5"/>
    </row>
    <row r="87" spans="2:14" ht="12.75">
      <c r="B87" s="10">
        <v>420</v>
      </c>
      <c r="C87" s="10">
        <v>1680</v>
      </c>
      <c r="D87" s="15">
        <f t="shared" si="3"/>
        <v>2284</v>
      </c>
      <c r="E87" s="15">
        <f t="shared" si="4"/>
        <v>-420</v>
      </c>
      <c r="F87" s="5"/>
      <c r="G87" s="5"/>
      <c r="H87" s="5">
        <v>1507</v>
      </c>
      <c r="I87" s="5"/>
      <c r="J87" s="5"/>
      <c r="K87" s="5"/>
      <c r="L87" s="5"/>
      <c r="M87" s="5"/>
      <c r="N87" s="5"/>
    </row>
    <row r="88" spans="2:14" ht="12.75">
      <c r="B88" s="15">
        <v>425</v>
      </c>
      <c r="C88" s="15">
        <v>1700</v>
      </c>
      <c r="D88" s="15">
        <f t="shared" si="3"/>
        <v>2315.25</v>
      </c>
      <c r="E88" s="15">
        <f t="shared" si="4"/>
        <v>-425</v>
      </c>
      <c r="F88" s="5"/>
      <c r="G88" s="5"/>
      <c r="H88" s="5">
        <v>1507</v>
      </c>
      <c r="I88" s="5"/>
      <c r="J88" s="5"/>
      <c r="K88" s="5"/>
      <c r="L88" s="5"/>
      <c r="M88" s="5"/>
      <c r="N88" s="5"/>
    </row>
    <row r="89" spans="2:14" ht="12.75">
      <c r="B89" s="10">
        <v>430</v>
      </c>
      <c r="C89" s="10">
        <v>1720</v>
      </c>
      <c r="D89" s="15">
        <f t="shared" si="3"/>
        <v>2346.5</v>
      </c>
      <c r="E89" s="15">
        <f t="shared" si="4"/>
        <v>-430</v>
      </c>
      <c r="F89" s="5"/>
      <c r="G89" s="5"/>
      <c r="H89" s="5">
        <v>1507</v>
      </c>
      <c r="I89" s="5"/>
      <c r="J89" s="5"/>
      <c r="K89" s="5"/>
      <c r="L89" s="5"/>
      <c r="M89" s="5"/>
      <c r="N89" s="5"/>
    </row>
    <row r="90" spans="2:14" ht="12.75">
      <c r="B90" s="15">
        <v>435</v>
      </c>
      <c r="C90" s="15">
        <v>1740</v>
      </c>
      <c r="D90" s="15">
        <f t="shared" si="3"/>
        <v>2377.75</v>
      </c>
      <c r="E90" s="15">
        <f t="shared" si="4"/>
        <v>-435</v>
      </c>
      <c r="F90" s="5"/>
      <c r="G90" s="5"/>
      <c r="H90" s="5">
        <v>1507</v>
      </c>
      <c r="I90" s="5"/>
      <c r="J90" s="5"/>
      <c r="K90" s="5"/>
      <c r="L90" s="5"/>
      <c r="M90" s="5"/>
      <c r="N90" s="5"/>
    </row>
    <row r="91" spans="2:14" ht="12.75">
      <c r="B91" s="10">
        <v>440</v>
      </c>
      <c r="C91" s="10">
        <v>1760</v>
      </c>
      <c r="D91" s="15">
        <f t="shared" si="3"/>
        <v>2409</v>
      </c>
      <c r="E91" s="15">
        <f t="shared" si="4"/>
        <v>-440</v>
      </c>
      <c r="F91" s="5"/>
      <c r="G91" s="5"/>
      <c r="H91" s="5">
        <v>1507</v>
      </c>
      <c r="I91" s="5"/>
      <c r="J91" s="5"/>
      <c r="K91" s="5"/>
      <c r="L91" s="5"/>
      <c r="M91" s="5"/>
      <c r="N91" s="5"/>
    </row>
    <row r="92" spans="2:14" ht="12.75">
      <c r="B92" s="15">
        <v>445</v>
      </c>
      <c r="C92" s="15">
        <v>1780</v>
      </c>
      <c r="D92" s="15">
        <f t="shared" si="3"/>
        <v>2440.25</v>
      </c>
      <c r="E92" s="15">
        <f t="shared" si="4"/>
        <v>-445</v>
      </c>
      <c r="F92" s="5"/>
      <c r="G92" s="5"/>
      <c r="H92" s="5">
        <v>1507</v>
      </c>
      <c r="I92" s="5"/>
      <c r="J92" s="5"/>
      <c r="K92" s="5"/>
      <c r="L92" s="5"/>
      <c r="M92" s="5"/>
      <c r="N92" s="5"/>
    </row>
    <row r="93" spans="2:14" ht="12.75">
      <c r="B93" s="10">
        <v>450</v>
      </c>
      <c r="C93" s="10">
        <v>1800</v>
      </c>
      <c r="D93" s="15">
        <f t="shared" si="3"/>
        <v>2471.5</v>
      </c>
      <c r="E93" s="15">
        <f t="shared" si="4"/>
        <v>-450</v>
      </c>
      <c r="F93" s="5"/>
      <c r="G93" s="5"/>
      <c r="H93" s="5">
        <v>1507</v>
      </c>
      <c r="I93" s="5"/>
      <c r="J93" s="5"/>
      <c r="K93" s="5"/>
      <c r="L93" s="5"/>
      <c r="M93" s="5"/>
      <c r="N93" s="5"/>
    </row>
    <row r="94" spans="2:14" ht="12.75">
      <c r="B94" s="15">
        <v>455</v>
      </c>
      <c r="C94" s="15">
        <v>1820</v>
      </c>
      <c r="D94" s="15">
        <f t="shared" si="3"/>
        <v>2502.75</v>
      </c>
      <c r="E94" s="15">
        <f t="shared" si="4"/>
        <v>-455</v>
      </c>
      <c r="F94" s="5"/>
      <c r="G94" s="5"/>
      <c r="H94" s="5">
        <v>1507</v>
      </c>
      <c r="I94" s="5"/>
      <c r="J94" s="5"/>
      <c r="K94" s="5"/>
      <c r="L94" s="5"/>
      <c r="M94" s="5"/>
      <c r="N94" s="5"/>
    </row>
    <row r="95" spans="2:14" ht="12.75">
      <c r="B95" s="10">
        <v>460</v>
      </c>
      <c r="C95" s="10">
        <v>1840</v>
      </c>
      <c r="D95" s="15">
        <f t="shared" si="3"/>
        <v>2534</v>
      </c>
      <c r="E95" s="15">
        <f t="shared" si="4"/>
        <v>-460</v>
      </c>
      <c r="F95" s="5"/>
      <c r="G95" s="5"/>
      <c r="H95" s="5">
        <v>1507</v>
      </c>
      <c r="I95" s="5"/>
      <c r="J95" s="5"/>
      <c r="K95" s="5"/>
      <c r="L95" s="5"/>
      <c r="M95" s="5"/>
      <c r="N95" s="5"/>
    </row>
    <row r="96" spans="2:14" ht="12.75">
      <c r="B96" s="15">
        <v>465</v>
      </c>
      <c r="C96" s="15">
        <v>1860</v>
      </c>
      <c r="D96" s="15">
        <f t="shared" si="3"/>
        <v>2565.25</v>
      </c>
      <c r="E96" s="15">
        <f t="shared" si="4"/>
        <v>-465</v>
      </c>
      <c r="F96" s="5"/>
      <c r="G96" s="5"/>
      <c r="H96" s="5">
        <v>1507</v>
      </c>
      <c r="I96" s="5"/>
      <c r="J96" s="5"/>
      <c r="K96" s="5"/>
      <c r="L96" s="5"/>
      <c r="M96" s="5"/>
      <c r="N96" s="5"/>
    </row>
    <row r="97" spans="2:14" ht="12.75">
      <c r="B97" s="10">
        <v>470</v>
      </c>
      <c r="C97" s="10">
        <v>1880</v>
      </c>
      <c r="D97" s="15">
        <f t="shared" si="3"/>
        <v>2596.5</v>
      </c>
      <c r="E97" s="15">
        <f t="shared" si="4"/>
        <v>-470</v>
      </c>
      <c r="F97" s="5"/>
      <c r="G97" s="5"/>
      <c r="H97" s="5">
        <v>1507</v>
      </c>
      <c r="I97" s="5"/>
      <c r="J97" s="5"/>
      <c r="K97" s="5"/>
      <c r="L97" s="5"/>
      <c r="M97" s="5"/>
      <c r="N97" s="5"/>
    </row>
    <row r="98" spans="2:14" ht="12.75">
      <c r="B98" s="15">
        <v>475</v>
      </c>
      <c r="C98" s="15">
        <v>1900</v>
      </c>
      <c r="D98" s="15">
        <f t="shared" si="3"/>
        <v>2627.75</v>
      </c>
      <c r="E98" s="15">
        <f t="shared" si="4"/>
        <v>-475</v>
      </c>
      <c r="F98" s="5"/>
      <c r="G98" s="5"/>
      <c r="H98" s="5">
        <v>1507</v>
      </c>
      <c r="I98" s="5"/>
      <c r="J98" s="5"/>
      <c r="K98" s="5"/>
      <c r="L98" s="5"/>
      <c r="M98" s="5"/>
      <c r="N98" s="5"/>
    </row>
    <row r="99" spans="2:14" ht="12.75">
      <c r="B99" s="10">
        <v>480</v>
      </c>
      <c r="C99" s="10">
        <v>1920</v>
      </c>
      <c r="D99" s="15">
        <f t="shared" si="3"/>
        <v>2659</v>
      </c>
      <c r="E99" s="15">
        <f t="shared" si="4"/>
        <v>-480</v>
      </c>
      <c r="F99" s="5"/>
      <c r="G99" s="5"/>
      <c r="H99" s="5">
        <v>1507</v>
      </c>
      <c r="I99" s="5"/>
      <c r="J99" s="5"/>
      <c r="K99" s="5"/>
      <c r="L99" s="5"/>
      <c r="M99" s="5"/>
      <c r="N99" s="5"/>
    </row>
    <row r="100" spans="2:14" ht="12.75">
      <c r="B100" s="15">
        <v>485</v>
      </c>
      <c r="C100" s="15">
        <v>1940</v>
      </c>
      <c r="D100" s="15">
        <f t="shared" si="3"/>
        <v>2690.25</v>
      </c>
      <c r="E100" s="15">
        <f t="shared" si="4"/>
        <v>-485</v>
      </c>
      <c r="F100" s="5"/>
      <c r="G100" s="5"/>
      <c r="H100" s="5">
        <v>1507</v>
      </c>
      <c r="I100" s="5"/>
      <c r="J100" s="5"/>
      <c r="K100" s="5"/>
      <c r="L100" s="5"/>
      <c r="M100" s="5"/>
      <c r="N100" s="5"/>
    </row>
    <row r="101" spans="2:14" ht="12.75">
      <c r="B101" s="10">
        <v>490</v>
      </c>
      <c r="C101" s="10">
        <v>1960</v>
      </c>
      <c r="D101" s="15">
        <f t="shared" si="3"/>
        <v>2721.5</v>
      </c>
      <c r="E101" s="15">
        <f t="shared" si="4"/>
        <v>-490</v>
      </c>
      <c r="F101" s="5"/>
      <c r="G101" s="5"/>
      <c r="H101" s="5">
        <v>1507</v>
      </c>
      <c r="I101" s="5"/>
      <c r="J101" s="5"/>
      <c r="K101" s="5"/>
      <c r="L101" s="5"/>
      <c r="M101" s="5"/>
      <c r="N101" s="5"/>
    </row>
    <row r="102" spans="2:14" ht="12.75">
      <c r="B102" s="15">
        <v>495</v>
      </c>
      <c r="C102" s="15">
        <v>1980</v>
      </c>
      <c r="D102" s="15">
        <f t="shared" si="3"/>
        <v>2752.75</v>
      </c>
      <c r="E102" s="15">
        <f t="shared" si="4"/>
        <v>-495</v>
      </c>
      <c r="F102" s="5"/>
      <c r="G102" s="5"/>
      <c r="H102" s="5">
        <v>1507</v>
      </c>
      <c r="I102" s="5"/>
      <c r="J102" s="5"/>
      <c r="K102" s="5"/>
      <c r="L102" s="5"/>
      <c r="M102" s="5"/>
      <c r="N102" s="5"/>
    </row>
    <row r="103" spans="2:14" ht="12.75">
      <c r="B103" s="10">
        <v>500</v>
      </c>
      <c r="C103" s="10">
        <v>2000</v>
      </c>
      <c r="D103" s="15">
        <f t="shared" si="3"/>
        <v>2784</v>
      </c>
      <c r="E103" s="15">
        <f t="shared" si="4"/>
        <v>-500</v>
      </c>
      <c r="F103" s="5"/>
      <c r="G103" s="5"/>
      <c r="H103" s="5">
        <v>1507</v>
      </c>
      <c r="I103" s="5"/>
      <c r="J103" s="5"/>
      <c r="K103" s="5"/>
      <c r="L103" s="5"/>
      <c r="M103" s="5"/>
      <c r="N103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</dc:creator>
  <cp:keywords/>
  <dc:description/>
  <cp:lastModifiedBy>Urban</cp:lastModifiedBy>
  <dcterms:created xsi:type="dcterms:W3CDTF">2000-02-08T13:10:07Z</dcterms:created>
  <dcterms:modified xsi:type="dcterms:W3CDTF">2000-02-13T11:12:41Z</dcterms:modified>
  <cp:category/>
  <cp:version/>
  <cp:contentType/>
  <cp:contentStatus/>
</cp:coreProperties>
</file>