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<sst xmlns="http://schemas.openxmlformats.org/spreadsheetml/2006/main" count="46" uniqueCount="29">
  <si>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АТСК</t>
  </si>
  <si>
    <t>АТСКЭ</t>
  </si>
  <si>
    <t>Монтированная емкость</t>
  </si>
  <si>
    <t>Количество служебных абонентов</t>
  </si>
  <si>
    <t>Количество справок о номерах телефонов (в сутки)</t>
  </si>
  <si>
    <t>Количество абонетов, пользующихся дополнительными услугами</t>
  </si>
  <si>
    <t>уведомление о поступлении вызова</t>
  </si>
  <si>
    <t>запрет входящей связи</t>
  </si>
  <si>
    <t>повторный вызов абонента без набора времени</t>
  </si>
  <si>
    <t>конференц-связь</t>
  </si>
  <si>
    <t>Модель</t>
  </si>
  <si>
    <t>инженер</t>
  </si>
  <si>
    <t>Количество электромехаников для аппаратуры:</t>
  </si>
  <si>
    <t>Количество электромехаников для устройств на линейном участке:</t>
  </si>
  <si>
    <t>Телефонистки:</t>
  </si>
  <si>
    <t>Количество справок в месяц:</t>
  </si>
  <si>
    <t>Количество телефонисток:</t>
  </si>
  <si>
    <t>Элмехи</t>
  </si>
  <si>
    <t>Стэлмехи</t>
  </si>
  <si>
    <t>Инженеры</t>
  </si>
  <si>
    <t>Тлф-ки</t>
  </si>
  <si>
    <t>Явочный</t>
  </si>
  <si>
    <t>Списочный</t>
  </si>
  <si>
    <t>стэлмех</t>
  </si>
  <si>
    <t>Количество пар жил</t>
  </si>
  <si>
    <t>Длина</t>
  </si>
  <si>
    <t>Кол-во</t>
  </si>
  <si>
    <t>Эл.мехи</t>
  </si>
  <si>
    <t>Монтеры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</si>
</sst>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 horizontal="right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B14">
      <selection activeCell="H32" sqref="H32"/>
    </sheetView>
  </sheetViews>
  <sheetFormatPr defaultColWidth="9.00390625" defaultRowHeight="12.75"/>
  <sheetData>
    <row r="1" spans="1:8" ht="12.75">
      <c r="A1" s="1" t="s">
        <v>2</v>
      </c>
      <c r="B1" s="1"/>
      <c r="C1" s="1"/>
      <c r="D1" s="1"/>
      <c r="E1" s="1"/>
      <c r="F1" s="1"/>
      <c r="G1" s="1"/>
      <c r="H1" s="1"/>
    </row>
    <row r="2" spans="1:9" ht="12.75">
      <c r="A2" s="2" t="s">
        <v>0</v>
      </c>
      <c r="B2" s="2"/>
      <c r="C2" s="2"/>
      <c r="D2" s="2"/>
      <c r="E2" s="2"/>
      <c r="F2" s="2"/>
      <c r="G2" s="2"/>
      <c r="H2" s="2"/>
      <c r="I2">
        <v>1800</v>
      </c>
    </row>
    <row r="3" spans="1:9" ht="12.75">
      <c r="A3" s="2" t="s">
        <v>1</v>
      </c>
      <c r="B3" s="2"/>
      <c r="C3" s="2"/>
      <c r="D3" s="2"/>
      <c r="E3" s="2"/>
      <c r="F3" s="2"/>
      <c r="G3" s="2"/>
      <c r="H3" s="2"/>
      <c r="I3">
        <v>2048</v>
      </c>
    </row>
    <row r="4" spans="1:9" ht="12.75">
      <c r="A4" s="3" t="s">
        <v>3</v>
      </c>
      <c r="B4" s="3"/>
      <c r="C4" s="3"/>
      <c r="D4" s="3"/>
      <c r="E4" s="3"/>
      <c r="F4" s="3"/>
      <c r="G4" s="3"/>
      <c r="H4" s="3"/>
      <c r="I4">
        <v>500</v>
      </c>
    </row>
    <row r="5" spans="1:9" ht="12.75">
      <c r="A5" s="4" t="s">
        <v>4</v>
      </c>
      <c r="B5" s="4"/>
      <c r="C5" s="4"/>
      <c r="D5" s="4"/>
      <c r="E5" s="4"/>
      <c r="F5" s="4"/>
      <c r="G5" s="4"/>
      <c r="H5" s="4"/>
      <c r="I5">
        <v>450</v>
      </c>
    </row>
    <row r="6" spans="1:8" ht="12.75">
      <c r="A6" s="5" t="s">
        <v>5</v>
      </c>
      <c r="B6" s="5"/>
      <c r="C6" s="5"/>
      <c r="D6" s="5"/>
      <c r="E6" s="5"/>
      <c r="F6" s="5"/>
      <c r="G6" s="5"/>
      <c r="H6" s="5"/>
    </row>
    <row r="7" spans="1:9" ht="12.75">
      <c r="A7" s="6" t="s">
        <v>6</v>
      </c>
      <c r="B7" s="6"/>
      <c r="C7" s="6"/>
      <c r="D7" s="6"/>
      <c r="E7" s="6"/>
      <c r="F7" s="6"/>
      <c r="G7" s="6"/>
      <c r="H7" s="6"/>
      <c r="I7">
        <v>280</v>
      </c>
    </row>
    <row r="8" spans="1:9" ht="12.75">
      <c r="A8" s="6" t="s">
        <v>7</v>
      </c>
      <c r="B8" s="6"/>
      <c r="C8" s="6"/>
      <c r="D8" s="6"/>
      <c r="E8" s="6"/>
      <c r="F8" s="6"/>
      <c r="G8" s="6"/>
      <c r="H8" s="6"/>
      <c r="I8">
        <v>80</v>
      </c>
    </row>
    <row r="9" spans="1:9" ht="12.75">
      <c r="A9" s="6" t="s">
        <v>8</v>
      </c>
      <c r="B9" s="6"/>
      <c r="C9" s="6"/>
      <c r="D9" s="6"/>
      <c r="E9" s="6"/>
      <c r="F9" s="6"/>
      <c r="G9" s="6"/>
      <c r="H9" s="6"/>
      <c r="I9">
        <v>290</v>
      </c>
    </row>
    <row r="10" spans="1:9" ht="12.75">
      <c r="A10" s="6" t="s">
        <v>9</v>
      </c>
      <c r="B10" s="6"/>
      <c r="C10" s="6"/>
      <c r="D10" s="6"/>
      <c r="E10" s="6"/>
      <c r="F10" s="6"/>
      <c r="G10" s="6"/>
      <c r="H10" s="6"/>
      <c r="I10">
        <v>48</v>
      </c>
    </row>
    <row r="12" spans="1:9" ht="12.75">
      <c r="A12" s="7" t="s">
        <v>12</v>
      </c>
      <c r="B12" s="7"/>
      <c r="C12" s="7"/>
      <c r="D12" s="7"/>
      <c r="E12" s="7"/>
      <c r="F12" s="7"/>
      <c r="G12" s="7"/>
      <c r="H12" s="7"/>
      <c r="I12" s="7"/>
    </row>
    <row r="13" spans="1:7" ht="12.75">
      <c r="A13" t="s">
        <v>0</v>
      </c>
      <c r="B13">
        <v>9</v>
      </c>
      <c r="C13" s="8">
        <v>8</v>
      </c>
      <c r="F13">
        <v>1</v>
      </c>
      <c r="G13" t="s">
        <v>23</v>
      </c>
    </row>
    <row r="14" spans="1:7" ht="12.75">
      <c r="A14" t="s">
        <v>1</v>
      </c>
      <c r="B14">
        <f>I3/256</f>
        <v>8</v>
      </c>
      <c r="C14">
        <f>ROUNDUP(B14,0)</f>
        <v>8</v>
      </c>
      <c r="F14">
        <v>1</v>
      </c>
      <c r="G14" t="s">
        <v>11</v>
      </c>
    </row>
    <row r="17" spans="1:9" ht="12.75">
      <c r="A17" s="7" t="s">
        <v>13</v>
      </c>
      <c r="B17" s="7"/>
      <c r="C17" s="7"/>
      <c r="D17" s="7"/>
      <c r="E17" s="7"/>
      <c r="F17" s="7"/>
      <c r="G17" s="7"/>
      <c r="H17" s="7"/>
      <c r="I17" s="7"/>
    </row>
    <row r="18" spans="1:3" ht="12.75">
      <c r="A18" t="s">
        <v>0</v>
      </c>
      <c r="B18">
        <f>I2/450</f>
        <v>4</v>
      </c>
      <c r="C18">
        <f>ROUNDUP(B18,0)</f>
        <v>4</v>
      </c>
    </row>
    <row r="19" spans="1:3" ht="12.75">
      <c r="A19" t="s">
        <v>1</v>
      </c>
      <c r="B19">
        <f>I3/450</f>
        <v>4.551111111111111</v>
      </c>
      <c r="C19">
        <f>ROUNDUP(B19,0)</f>
        <v>5</v>
      </c>
    </row>
    <row r="21" spans="1:11" ht="12.75">
      <c r="A21" s="7" t="s">
        <v>24</v>
      </c>
      <c r="B21" s="7"/>
      <c r="C21" s="7"/>
      <c r="D21" s="7" t="s">
        <v>25</v>
      </c>
      <c r="E21" s="7"/>
      <c r="F21" s="7"/>
      <c r="G21" s="7" t="s">
        <v>26</v>
      </c>
      <c r="H21" s="7"/>
      <c r="I21" s="7" t="s">
        <v>27</v>
      </c>
      <c r="J21" s="7"/>
      <c r="K21" s="7" t="s">
        <v>28</v>
      </c>
    </row>
    <row r="22" spans="1:12" ht="12.75">
      <c r="A22" t="s">
        <v>0</v>
      </c>
      <c r="D22">
        <f>I2*2.25</f>
        <v>4050</v>
      </c>
      <c r="G22">
        <f>D22*14</f>
        <v>56700</v>
      </c>
      <c r="I22">
        <f>G22/3300</f>
        <v>17.181818181818183</v>
      </c>
      <c r="J22">
        <f>ROUNDUP(I22,0)</f>
        <v>18</v>
      </c>
      <c r="K22">
        <f>G22/4950</f>
        <v>11.454545454545455</v>
      </c>
      <c r="L22">
        <f>ROUNDUP(K22,0)</f>
        <v>12</v>
      </c>
    </row>
    <row r="23" spans="1:12" ht="12.75">
      <c r="A23" t="s">
        <v>1</v>
      </c>
      <c r="D23">
        <f>I3*2.25</f>
        <v>4608</v>
      </c>
      <c r="G23">
        <f>D23*14</f>
        <v>64512</v>
      </c>
      <c r="I23">
        <f>G23/3300</f>
        <v>19.54909090909091</v>
      </c>
      <c r="J23">
        <f>ROUNDUP(I23,0)</f>
        <v>20</v>
      </c>
      <c r="K23">
        <f>G23/4950</f>
        <v>13.032727272727273</v>
      </c>
      <c r="L23">
        <f>ROUNDUP(K23,0)</f>
        <v>14</v>
      </c>
    </row>
    <row r="25" spans="1:9" ht="12.75">
      <c r="A25" s="7" t="s">
        <v>14</v>
      </c>
      <c r="B25" s="7"/>
      <c r="C25" s="7"/>
      <c r="D25" s="7"/>
      <c r="E25" s="7"/>
      <c r="F25" s="7"/>
      <c r="G25" s="7"/>
      <c r="H25" s="7"/>
      <c r="I25" s="7"/>
    </row>
    <row r="26" spans="1:4" ht="12.75">
      <c r="A26" t="s">
        <v>15</v>
      </c>
      <c r="D26">
        <f>I5*30</f>
        <v>13500</v>
      </c>
    </row>
    <row r="27" spans="1:6" ht="12.75">
      <c r="A27" t="s">
        <v>16</v>
      </c>
      <c r="D27">
        <f>D26/18300</f>
        <v>0.7377049180327869</v>
      </c>
      <c r="F27">
        <f>ROUNDUP(D27,0)</f>
        <v>1</v>
      </c>
    </row>
    <row r="29" spans="1:8" ht="12.75">
      <c r="A29" s="9" t="s">
        <v>10</v>
      </c>
      <c r="B29" s="9" t="s">
        <v>17</v>
      </c>
      <c r="C29" s="9" t="s">
        <v>18</v>
      </c>
      <c r="D29" s="9" t="s">
        <v>19</v>
      </c>
      <c r="E29" s="9" t="s">
        <v>28</v>
      </c>
      <c r="F29" s="9" t="s">
        <v>20</v>
      </c>
      <c r="G29" s="9" t="s">
        <v>21</v>
      </c>
      <c r="H29" s="12"/>
    </row>
    <row r="30" spans="1:8" ht="12.75">
      <c r="A30" s="10" t="s">
        <v>0</v>
      </c>
      <c r="B30" s="11">
        <f>C13+C18+J22</f>
        <v>30</v>
      </c>
      <c r="C30" s="11">
        <v>1</v>
      </c>
      <c r="D30" s="11"/>
      <c r="E30" s="11">
        <f>L22</f>
        <v>12</v>
      </c>
      <c r="F30" s="11">
        <f>F27</f>
        <v>1</v>
      </c>
      <c r="G30" s="11">
        <f>SUM(B30:F30)</f>
        <v>44</v>
      </c>
      <c r="H30" s="12"/>
    </row>
    <row r="31" spans="1:8" ht="12.75">
      <c r="A31" s="10" t="s">
        <v>1</v>
      </c>
      <c r="B31" s="11">
        <f>C14+C19+J23</f>
        <v>33</v>
      </c>
      <c r="C31" s="11"/>
      <c r="D31" s="11">
        <v>1</v>
      </c>
      <c r="E31" s="11">
        <f>L23</f>
        <v>14</v>
      </c>
      <c r="F31" s="11">
        <f>F27</f>
        <v>1</v>
      </c>
      <c r="G31" s="11">
        <f>SUM(B31:F31)</f>
        <v>49</v>
      </c>
      <c r="H31" s="12"/>
    </row>
    <row r="32" spans="1:7" ht="12.75">
      <c r="A32" s="9" t="s">
        <v>10</v>
      </c>
      <c r="B32" s="9" t="s">
        <v>17</v>
      </c>
      <c r="C32" s="9" t="s">
        <v>18</v>
      </c>
      <c r="D32" s="9" t="s">
        <v>19</v>
      </c>
      <c r="E32" s="9" t="s">
        <v>28</v>
      </c>
      <c r="F32" s="9" t="s">
        <v>20</v>
      </c>
      <c r="G32" s="9" t="s">
        <v>22</v>
      </c>
    </row>
    <row r="33" spans="1:7" ht="12.75">
      <c r="A33" s="10" t="s">
        <v>0</v>
      </c>
      <c r="B33" s="11">
        <f>ROUNDUP(B30*1.12,0)</f>
        <v>34</v>
      </c>
      <c r="C33" s="11">
        <f>ROUNDUP(C30*1.12,0)</f>
        <v>2</v>
      </c>
      <c r="D33" s="11"/>
      <c r="E33" s="11">
        <f>ROUNDUP(E30*1.12,0)</f>
        <v>14</v>
      </c>
      <c r="F33" s="11">
        <f>ROUNDUP(F30*1.15,0)</f>
        <v>2</v>
      </c>
      <c r="G33" s="11">
        <f>SUM(B33:F33)</f>
        <v>52</v>
      </c>
    </row>
    <row r="34" spans="1:7" ht="12.75">
      <c r="A34" s="10" t="s">
        <v>1</v>
      </c>
      <c r="B34" s="11">
        <f>ROUNDUP(B31*1.12,0)</f>
        <v>37</v>
      </c>
      <c r="C34" s="11"/>
      <c r="D34" s="11">
        <f>ROUNDUP(D31*1.12,0)</f>
        <v>2</v>
      </c>
      <c r="E34" s="11">
        <f>ROUNDUP(E31*1.12,0)</f>
        <v>16</v>
      </c>
      <c r="F34" s="11">
        <f>ROUNDUP(F31*1.15,0)</f>
        <v>2</v>
      </c>
      <c r="G34" s="11">
        <f>SUM(B34:F34)</f>
        <v>57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lyubayev@online.fareast.ru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Lyubayev</dc:creator>
  <cp:keywords/>
  <dc:description/>
  <cp:lastModifiedBy>Igor Bistritski</cp:lastModifiedBy>
  <dcterms:created xsi:type="dcterms:W3CDTF">1999-10-15T15:26:22Z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