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firstSheet="2" activeTab="2"/>
  </bookViews>
  <sheets>
    <sheet name="Активы" sheetId="1" r:id="rId1"/>
    <sheet name="Чистые активы" sheetId="2" r:id="rId2"/>
    <sheet name="Пассивы" sheetId="3" r:id="rId3"/>
    <sheet name="Источники средств" sheetId="4" r:id="rId4"/>
    <sheet name="Платежеспособность" sheetId="5" r:id="rId5"/>
  </sheets>
  <definedNames/>
  <calcPr fullCalcOnLoad="1"/>
</workbook>
</file>

<file path=xl/sharedStrings.xml><?xml version="1.0" encoding="utf-8"?>
<sst xmlns="http://schemas.openxmlformats.org/spreadsheetml/2006/main" count="127" uniqueCount="65">
  <si>
    <t>Сравнение динамики активов и финансовых результатов</t>
  </si>
  <si>
    <t xml:space="preserve">Показатели </t>
  </si>
  <si>
    <t>Темп прироста показателя (%) [(2)-(3)]/(3)*100</t>
  </si>
  <si>
    <t>Средняя за период величина активов предприятия</t>
  </si>
  <si>
    <t>Прибыль от реализации за период</t>
  </si>
  <si>
    <t>Выручка от реализации за период</t>
  </si>
  <si>
    <t>Анализ структуры активов</t>
  </si>
  <si>
    <t>Абсолютные величины</t>
  </si>
  <si>
    <t>Изменения</t>
  </si>
  <si>
    <t>на начало года</t>
  </si>
  <si>
    <t>на конец года</t>
  </si>
  <si>
    <t>в абсолютных величинах</t>
  </si>
  <si>
    <t>в удельных весах</t>
  </si>
  <si>
    <t>в % к изменению общей величины активов</t>
  </si>
  <si>
    <t>I. Внеоборотные активы</t>
  </si>
  <si>
    <t>II. Оборотные активы</t>
  </si>
  <si>
    <t>Итого активов</t>
  </si>
  <si>
    <t>Коэффициент соотношения оборотных и внеоборотных активов</t>
  </si>
  <si>
    <t>Удельные веса в общей величине активов</t>
  </si>
  <si>
    <t>III. Убытки</t>
  </si>
  <si>
    <t>х</t>
  </si>
  <si>
    <t>Анализ структуры пассивов</t>
  </si>
  <si>
    <t>1. Капитал и резервы (итог разд. IV баланса)</t>
  </si>
  <si>
    <t>2. Доходы будущих периодов (стр. 640 разд. VI баланса)</t>
  </si>
  <si>
    <t>3. Фонды потребления (стр. 650 разд. VI баланса)</t>
  </si>
  <si>
    <t>4. Убытки (итог разд. III баланса)</t>
  </si>
  <si>
    <t>5. Балансовая стоимость собственных акций, выкупленных у акционеров (стр. 252 разд. II баланса)</t>
  </si>
  <si>
    <t>6. Задолженность участников (учредителей) по взносам в уставный капитал (стр. 244 разд. II баланса)</t>
  </si>
  <si>
    <t>7. Целевые финансирование и поступления (стр. 460 разд. IV баланса)</t>
  </si>
  <si>
    <t>8. Реальный собственный капитал (п.1 + п.2 + п.3 - п.4 - п.5 - п.6 - п.7)</t>
  </si>
  <si>
    <t>Реальный собственный капитал</t>
  </si>
  <si>
    <t>-</t>
  </si>
  <si>
    <t>Скорректированные заемные средства</t>
  </si>
  <si>
    <t>1. Долгосрочные пассивы (итог разд. V баланса)</t>
  </si>
  <si>
    <t>2. Краткосрочные пассивы (итог разд. VI баланса)</t>
  </si>
  <si>
    <t>3. Целевые финансирование и поступления (стр. 460 разд. IV баланса)</t>
  </si>
  <si>
    <t>4. Доходы будущих периодов (стр. 640 разд. VI баланса)</t>
  </si>
  <si>
    <t>5. Фонды потребления (стр. 650 разд. VI баланса)</t>
  </si>
  <si>
    <t>6. Скорректированные заемные средства (п.1 + п.2 + п.3 - п.4 - п.5)</t>
  </si>
  <si>
    <t>Заемные средства (скорректированные)</t>
  </si>
  <si>
    <t>Итого источников средств</t>
  </si>
  <si>
    <t>Коэффициент автономии</t>
  </si>
  <si>
    <t>Коэффициент соотношения заемных и собственных средств</t>
  </si>
  <si>
    <t>Анализ обеспеченности запасов источниками</t>
  </si>
  <si>
    <t>1. Реальный собственный капитал</t>
  </si>
  <si>
    <t>2. Внеоборотные активы (итог разд. I баланса) и долгосрочная дебиторская задолженность (стр. 230 разд. II)</t>
  </si>
  <si>
    <t xml:space="preserve">3. Наличие собственных оборотных средств (п.1 - п.2) </t>
  </si>
  <si>
    <t>4. Долгосрочные пассивы (итог разд. V баланса + стр. 460 разд. IV баланса)</t>
  </si>
  <si>
    <t>5. Наличие долгосрочных источников формирования запасов (п.3 + п.4)</t>
  </si>
  <si>
    <t>6. Краткосрочные кредиты и заемные средства (стр. 610 разд. VI баланса)</t>
  </si>
  <si>
    <t>7. Общая величина основных источников формирования запасов (п.5 + п.6)</t>
  </si>
  <si>
    <t>8. Общая величина запасов (сумма стр. 210-220 разд. II баланса)</t>
  </si>
  <si>
    <t>10. Излишек (+) или недостаток (-) долгосрочных источников формирования запасов (п.5 - п.8)</t>
  </si>
  <si>
    <t>11. Излишек (+) или недостаток (-) общей величины основных источников формирования запасов (п.7 - п.8)</t>
  </si>
  <si>
    <t>12. Номер типа финансовой ситуации согласно классификации</t>
  </si>
  <si>
    <t>9. Излишек (+) или недостаток (-) собственных оборотных средств (п.3 - п.8)</t>
  </si>
  <si>
    <t>Нормальные ограничения</t>
  </si>
  <si>
    <t>1. Коэффициент абсолютной ликвидности</t>
  </si>
  <si>
    <t>2. Коэффициент уточненной ликвидности</t>
  </si>
  <si>
    <t>3. Коэффициент покрытия</t>
  </si>
  <si>
    <t>4. Коэффициент общей платежеспособности</t>
  </si>
  <si>
    <t>&gt;=0,2</t>
  </si>
  <si>
    <t>&gt;=1</t>
  </si>
  <si>
    <t>&gt;=2</t>
  </si>
  <si>
    <t>Анализ платежеспособности предприятия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</si>
</sst>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_ ;[Red]\-#,##0.0\ "/>
    <numFmt numFmtId="172" formatCode="#,##0.00_ ;[Red]\-#,##0.00\ "/>
    <numFmt numFmtId="173" formatCode="#,##0.000_ ;[Red]\-#,##0.000\ "/>
    <numFmt numFmtId="174" formatCode="#,##0.0000_ ;[Red]\-#,##0.0000\ "/>
  </numFmts>
  <fonts count="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10" fontId="3" fillId="0" borderId="1" xfId="17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0" fontId="4" fillId="0" borderId="1" xfId="17" applyNumberFormat="1" applyFont="1" applyBorder="1" applyAlignment="1">
      <alignment/>
    </xf>
    <xf numFmtId="10" fontId="0" fillId="0" borderId="0" xfId="17" applyNumberFormat="1" applyAlignment="1">
      <alignment/>
    </xf>
    <xf numFmtId="2" fontId="3" fillId="0" borderId="1" xfId="0" applyNumberFormat="1" applyFont="1" applyBorder="1" applyAlignment="1">
      <alignment/>
    </xf>
    <xf numFmtId="10" fontId="6" fillId="0" borderId="1" xfId="17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0" fontId="3" fillId="0" borderId="1" xfId="17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8">
      <selection activeCell="A19" sqref="A19"/>
    </sheetView>
  </sheetViews>
  <sheetFormatPr defaultColWidth="9.00390625" defaultRowHeight="12.75"/>
  <cols>
    <col min="1" max="1" width="21.25390625" style="0" customWidth="1"/>
    <col min="2" max="7" width="9.00390625" style="0" customWidth="1"/>
    <col min="8" max="8" width="9.25390625" style="0" customWidth="1"/>
  </cols>
  <sheetData>
    <row r="1" ht="12.75">
      <c r="A1" s="25" t="s">
        <v>0</v>
      </c>
    </row>
    <row r="3" spans="1:4" s="1" customFormat="1" ht="92.25">
      <c r="A3" s="3" t="s">
        <v>1</v>
      </c>
      <c r="B3" s="3">
        <v>1998</v>
      </c>
      <c r="C3" s="3">
        <v>1997</v>
      </c>
      <c r="D3" s="4" t="s">
        <v>2</v>
      </c>
    </row>
    <row r="4" spans="1:4" ht="12.75">
      <c r="A4" s="5">
        <v>1</v>
      </c>
      <c r="B4" s="5">
        <v>2</v>
      </c>
      <c r="C4" s="5">
        <v>3</v>
      </c>
      <c r="D4" s="5">
        <v>4</v>
      </c>
    </row>
    <row r="5" spans="1:4" ht="39">
      <c r="A5" s="6" t="s">
        <v>3</v>
      </c>
      <c r="B5" s="8">
        <v>32052028</v>
      </c>
      <c r="C5" s="8"/>
      <c r="D5" s="7"/>
    </row>
    <row r="6" spans="1:4" ht="26.25">
      <c r="A6" s="6" t="s">
        <v>5</v>
      </c>
      <c r="B6" s="8">
        <v>5709922</v>
      </c>
      <c r="C6" s="8">
        <v>246073</v>
      </c>
      <c r="D6" s="7"/>
    </row>
    <row r="7" spans="1:4" ht="26.25">
      <c r="A7" s="6" t="s">
        <v>4</v>
      </c>
      <c r="B7" s="9">
        <v>-657941</v>
      </c>
      <c r="C7" s="8">
        <v>38708</v>
      </c>
      <c r="D7" s="7"/>
    </row>
    <row r="10" ht="12.75">
      <c r="A10" s="25" t="s">
        <v>6</v>
      </c>
    </row>
    <row r="12" spans="1:8" s="1" customFormat="1" ht="23.25" customHeight="1">
      <c r="A12" s="36" t="s">
        <v>1</v>
      </c>
      <c r="B12" s="35" t="s">
        <v>7</v>
      </c>
      <c r="C12" s="35"/>
      <c r="D12" s="35" t="s">
        <v>18</v>
      </c>
      <c r="E12" s="35"/>
      <c r="F12" s="35" t="s">
        <v>8</v>
      </c>
      <c r="G12" s="35"/>
      <c r="H12" s="35"/>
    </row>
    <row r="13" spans="1:8" s="1" customFormat="1" ht="51">
      <c r="A13" s="36"/>
      <c r="B13" s="10" t="s">
        <v>9</v>
      </c>
      <c r="C13" s="10" t="s">
        <v>10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s">
        <v>13</v>
      </c>
    </row>
    <row r="14" spans="1:8" s="2" customFormat="1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</row>
    <row r="15" spans="1:8" ht="12.75">
      <c r="A15" s="13" t="s">
        <v>14</v>
      </c>
      <c r="B15" s="17">
        <v>262981</v>
      </c>
      <c r="C15" s="17">
        <v>21082481</v>
      </c>
      <c r="D15" s="18">
        <f>B15/B$18</f>
        <v>0.08439005011141575</v>
      </c>
      <c r="E15" s="18">
        <f>C15/C$18</f>
        <v>0.3456835793388186</v>
      </c>
      <c r="F15" s="17">
        <f>C15-B15</f>
        <v>20819500</v>
      </c>
      <c r="G15" s="18">
        <f>E15-D15</f>
        <v>0.26129352922740284</v>
      </c>
      <c r="H15" s="18">
        <f>F15/F$18</f>
        <v>0.3597536640805713</v>
      </c>
    </row>
    <row r="16" spans="1:8" ht="12.75">
      <c r="A16" s="13" t="s">
        <v>15</v>
      </c>
      <c r="B16" s="17">
        <v>2853275</v>
      </c>
      <c r="C16" s="17">
        <v>3580467</v>
      </c>
      <c r="D16" s="18">
        <f>B16/B$18</f>
        <v>0.9156099498885842</v>
      </c>
      <c r="E16" s="18">
        <f>C16/C$18</f>
        <v>0.058707921912251305</v>
      </c>
      <c r="F16" s="17">
        <f>C16-B16</f>
        <v>727192</v>
      </c>
      <c r="G16" s="23">
        <f>E16-D16</f>
        <v>-0.856902027976333</v>
      </c>
      <c r="H16" s="18">
        <f>F16/F$18</f>
        <v>0.012565622925146078</v>
      </c>
    </row>
    <row r="17" spans="1:8" ht="12.75">
      <c r="A17" s="13" t="s">
        <v>19</v>
      </c>
      <c r="B17" s="17">
        <v>0</v>
      </c>
      <c r="C17" s="17">
        <v>36324852</v>
      </c>
      <c r="D17" s="18">
        <v>0</v>
      </c>
      <c r="E17" s="18">
        <f>C17/C$18</f>
        <v>0.5956084987489301</v>
      </c>
      <c r="F17" s="17">
        <f>C17-B17</f>
        <v>36324852</v>
      </c>
      <c r="G17" s="18">
        <f>E17-D17</f>
        <v>0.5956084987489301</v>
      </c>
      <c r="H17" s="18">
        <f>F17/F$18</f>
        <v>0.6276807129942826</v>
      </c>
    </row>
    <row r="18" spans="1:8" ht="12.75">
      <c r="A18" s="14" t="s">
        <v>16</v>
      </c>
      <c r="B18" s="19">
        <v>3116256</v>
      </c>
      <c r="C18" s="19">
        <v>60987800</v>
      </c>
      <c r="D18" s="20">
        <f>SUM(D15:D17)</f>
        <v>1</v>
      </c>
      <c r="E18" s="20">
        <f>SUM(E15:E17)</f>
        <v>1</v>
      </c>
      <c r="F18" s="19">
        <f>C18-B18</f>
        <v>57871544</v>
      </c>
      <c r="G18" s="19">
        <v>0</v>
      </c>
      <c r="H18" s="20">
        <f>SUM(H15:H17)</f>
        <v>1</v>
      </c>
    </row>
    <row r="19" spans="1:8" ht="34.5">
      <c r="A19" s="15" t="s">
        <v>17</v>
      </c>
      <c r="B19" s="22">
        <f>B16/B15</f>
        <v>10.849738194014016</v>
      </c>
      <c r="C19" s="22">
        <f>C16/C15</f>
        <v>0.1698313874918232</v>
      </c>
      <c r="D19" s="12" t="s">
        <v>20</v>
      </c>
      <c r="E19" s="12" t="s">
        <v>20</v>
      </c>
      <c r="F19" s="24">
        <f>C19-B19</f>
        <v>-10.679906806522192</v>
      </c>
      <c r="G19" s="12" t="s">
        <v>20</v>
      </c>
      <c r="H19" s="12" t="s">
        <v>20</v>
      </c>
    </row>
    <row r="20" ht="12.75">
      <c r="F20" s="21"/>
    </row>
  </sheetData>
  <mergeCells count="4">
    <mergeCell ref="B12:C12"/>
    <mergeCell ref="D12:E12"/>
    <mergeCell ref="F12:H12"/>
    <mergeCell ref="A12:A13"/>
  </mergeCells>
  <printOptions/>
  <pageMargins left="0.75" right="0.75" top="1" bottom="1" header="0.5" footer="0.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21">
      <selection activeCell="A19" sqref="A19"/>
    </sheetView>
  </sheetViews>
  <sheetFormatPr defaultColWidth="9.00390625" defaultRowHeight="12.75"/>
  <cols>
    <col min="1" max="1" width="49.50390625" style="0" customWidth="1"/>
    <col min="2" max="2" width="12.125" style="0" customWidth="1"/>
    <col min="3" max="3" width="12.00390625" style="0" customWidth="1"/>
    <col min="4" max="4" width="11.125" style="0" customWidth="1"/>
  </cols>
  <sheetData>
    <row r="1" ht="12.75">
      <c r="A1" s="25" t="s">
        <v>30</v>
      </c>
    </row>
    <row r="3" spans="1:4" ht="21" customHeight="1">
      <c r="A3" s="11" t="s">
        <v>1</v>
      </c>
      <c r="B3" s="16" t="s">
        <v>9</v>
      </c>
      <c r="C3" s="16" t="s">
        <v>10</v>
      </c>
      <c r="D3" s="16" t="s">
        <v>8</v>
      </c>
    </row>
    <row r="4" spans="1:4" ht="12.75">
      <c r="A4" s="12">
        <v>1</v>
      </c>
      <c r="B4" s="12">
        <v>2</v>
      </c>
      <c r="C4" s="12">
        <v>3</v>
      </c>
      <c r="D4" s="12">
        <v>4</v>
      </c>
    </row>
    <row r="5" spans="1:4" ht="12.75">
      <c r="A5" s="26" t="s">
        <v>22</v>
      </c>
      <c r="B5" s="28">
        <v>1500000</v>
      </c>
      <c r="C5" s="28">
        <v>1500000</v>
      </c>
      <c r="D5" s="28">
        <f>C5-B5</f>
        <v>0</v>
      </c>
    </row>
    <row r="6" spans="1:4" ht="12.75">
      <c r="A6" s="26" t="s">
        <v>23</v>
      </c>
      <c r="B6" s="29">
        <v>0</v>
      </c>
      <c r="C6" s="29">
        <v>0</v>
      </c>
      <c r="D6" s="28">
        <f aca="true" t="shared" si="0" ref="D6:D12">C6-B6</f>
        <v>0</v>
      </c>
    </row>
    <row r="7" spans="1:4" ht="12.75">
      <c r="A7" s="26" t="s">
        <v>24</v>
      </c>
      <c r="B7" s="28">
        <v>9552</v>
      </c>
      <c r="C7" s="28">
        <v>294</v>
      </c>
      <c r="D7" s="28">
        <f t="shared" si="0"/>
        <v>-9258</v>
      </c>
    </row>
    <row r="8" spans="1:4" ht="12.75">
      <c r="A8" s="26" t="s">
        <v>25</v>
      </c>
      <c r="B8" s="29">
        <v>0</v>
      </c>
      <c r="C8" s="28">
        <v>36324852</v>
      </c>
      <c r="D8" s="28">
        <f t="shared" si="0"/>
        <v>36324852</v>
      </c>
    </row>
    <row r="9" spans="1:4" ht="23.25">
      <c r="A9" s="26" t="s">
        <v>26</v>
      </c>
      <c r="B9" s="29">
        <v>0</v>
      </c>
      <c r="C9" s="29">
        <v>0</v>
      </c>
      <c r="D9" s="28">
        <f t="shared" si="0"/>
        <v>0</v>
      </c>
    </row>
    <row r="10" spans="1:4" ht="23.25">
      <c r="A10" s="26" t="s">
        <v>27</v>
      </c>
      <c r="B10" s="28">
        <v>119337</v>
      </c>
      <c r="C10" s="29">
        <v>0</v>
      </c>
      <c r="D10" s="28">
        <f t="shared" si="0"/>
        <v>-119337</v>
      </c>
    </row>
    <row r="11" spans="1:4" ht="23.25">
      <c r="A11" s="26" t="s">
        <v>28</v>
      </c>
      <c r="B11" s="29">
        <v>0</v>
      </c>
      <c r="C11" s="29">
        <v>0</v>
      </c>
      <c r="D11" s="28">
        <f t="shared" si="0"/>
        <v>0</v>
      </c>
    </row>
    <row r="12" spans="1:4" ht="24">
      <c r="A12" s="27" t="s">
        <v>29</v>
      </c>
      <c r="B12" s="30">
        <f>B5+B6+B7-B8-B9-B10-B11</f>
        <v>1390215</v>
      </c>
      <c r="C12" s="30">
        <f>C5+C6+C7-C8-C9-C10-C11</f>
        <v>-34824558</v>
      </c>
      <c r="D12" s="30">
        <f t="shared" si="0"/>
        <v>-36214773</v>
      </c>
    </row>
    <row r="15" ht="12.75">
      <c r="A15" s="25" t="s">
        <v>32</v>
      </c>
    </row>
    <row r="17" spans="1:4" ht="21" customHeight="1">
      <c r="A17" s="11" t="s">
        <v>1</v>
      </c>
      <c r="B17" s="16" t="s">
        <v>9</v>
      </c>
      <c r="C17" s="16" t="s">
        <v>10</v>
      </c>
      <c r="D17" s="16" t="s">
        <v>8</v>
      </c>
    </row>
    <row r="18" spans="1:4" ht="12.75">
      <c r="A18" s="12">
        <v>1</v>
      </c>
      <c r="B18" s="12">
        <v>2</v>
      </c>
      <c r="C18" s="12">
        <v>3</v>
      </c>
      <c r="D18" s="12">
        <v>4</v>
      </c>
    </row>
    <row r="19" spans="1:4" ht="12.75">
      <c r="A19" s="26" t="s">
        <v>33</v>
      </c>
      <c r="B19" s="28">
        <v>0</v>
      </c>
      <c r="C19" s="28">
        <v>0</v>
      </c>
      <c r="D19" s="28">
        <f>C19-B19</f>
        <v>0</v>
      </c>
    </row>
    <row r="20" spans="1:4" ht="12.75">
      <c r="A20" s="26" t="s">
        <v>34</v>
      </c>
      <c r="B20" s="29">
        <v>1616256</v>
      </c>
      <c r="C20" s="29">
        <v>59487800</v>
      </c>
      <c r="D20" s="28">
        <f>C20-B20</f>
        <v>57871544</v>
      </c>
    </row>
    <row r="21" spans="1:4" ht="23.25">
      <c r="A21" s="26" t="s">
        <v>35</v>
      </c>
      <c r="B21" s="28">
        <v>0</v>
      </c>
      <c r="C21" s="28">
        <v>0</v>
      </c>
      <c r="D21" s="28">
        <f>C21-B21</f>
        <v>0</v>
      </c>
    </row>
    <row r="22" spans="1:4" ht="12.75">
      <c r="A22" s="26" t="s">
        <v>36</v>
      </c>
      <c r="B22" s="28">
        <v>0</v>
      </c>
      <c r="C22" s="28">
        <v>0</v>
      </c>
      <c r="D22" s="28">
        <f>C22-B22</f>
        <v>0</v>
      </c>
    </row>
    <row r="23" spans="1:4" ht="12.75">
      <c r="A23" s="26" t="s">
        <v>37</v>
      </c>
      <c r="B23" s="29">
        <v>9552</v>
      </c>
      <c r="C23" s="29">
        <v>294</v>
      </c>
      <c r="D23" s="28">
        <f>C23-B23</f>
        <v>-9258</v>
      </c>
    </row>
    <row r="24" spans="1:4" ht="24">
      <c r="A24" s="27" t="s">
        <v>38</v>
      </c>
      <c r="B24" s="30">
        <f>B19+B20+B21-B22-B23</f>
        <v>1606704</v>
      </c>
      <c r="C24" s="30">
        <f>C19+C20+C21-C22-C23</f>
        <v>59487506</v>
      </c>
      <c r="D24" s="30">
        <f>D19+D20+D21-D22-D23</f>
        <v>57880802</v>
      </c>
    </row>
  </sheetData>
  <printOptions/>
  <pageMargins left="0.75" right="0.75" top="1" bottom="1" header="0.5" footer="0.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25.50390625" style="0" bestFit="1" customWidth="1"/>
    <col min="3" max="3" width="9.75390625" style="0" bestFit="1" customWidth="1"/>
    <col min="4" max="4" width="8.375" style="0" customWidth="1"/>
    <col min="5" max="5" width="7.125" style="0" customWidth="1"/>
    <col min="6" max="6" width="9.75390625" style="0" bestFit="1" customWidth="1"/>
    <col min="7" max="7" width="7.375" style="0" customWidth="1"/>
    <col min="8" max="8" width="8.25390625" style="0" customWidth="1"/>
  </cols>
  <sheetData>
    <row r="1" ht="12.75">
      <c r="A1" s="25" t="s">
        <v>21</v>
      </c>
    </row>
    <row r="3" spans="1:8" ht="33" customHeight="1">
      <c r="A3" s="36" t="s">
        <v>1</v>
      </c>
      <c r="B3" s="35" t="s">
        <v>7</v>
      </c>
      <c r="C3" s="35"/>
      <c r="D3" s="35" t="s">
        <v>18</v>
      </c>
      <c r="E3" s="35"/>
      <c r="F3" s="35" t="s">
        <v>8</v>
      </c>
      <c r="G3" s="35"/>
      <c r="H3" s="35"/>
    </row>
    <row r="4" spans="1:8" ht="51">
      <c r="A4" s="36"/>
      <c r="B4" s="10" t="s">
        <v>9</v>
      </c>
      <c r="C4" s="10" t="s">
        <v>10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</row>
    <row r="5" spans="1:8" ht="12.75">
      <c r="A5" s="26" t="s">
        <v>30</v>
      </c>
      <c r="B5" s="17">
        <f>'Чистые активы'!B12</f>
        <v>1390215</v>
      </c>
      <c r="C5" s="28">
        <f>'Чистые активы'!C12</f>
        <v>-34824558</v>
      </c>
      <c r="D5" s="18">
        <f>B5/B$7</f>
        <v>0.4638814062041717</v>
      </c>
      <c r="E5" s="31" t="s">
        <v>31</v>
      </c>
      <c r="F5" s="28">
        <f>C5-B5</f>
        <v>-36214773</v>
      </c>
      <c r="G5" s="31" t="s">
        <v>31</v>
      </c>
      <c r="H5" s="31" t="s">
        <v>31</v>
      </c>
    </row>
    <row r="6" spans="1:8" ht="23.25">
      <c r="A6" s="26" t="s">
        <v>39</v>
      </c>
      <c r="B6" s="17">
        <f>'Чистые активы'!B24</f>
        <v>1606704</v>
      </c>
      <c r="C6" s="17">
        <f>'Чистые активы'!C24</f>
        <v>59487506</v>
      </c>
      <c r="D6" s="18">
        <f>B6/B$7</f>
        <v>0.5361185937958283</v>
      </c>
      <c r="E6" s="31" t="s">
        <v>31</v>
      </c>
      <c r="F6" s="17">
        <f>C6-B6</f>
        <v>57880802</v>
      </c>
      <c r="G6" s="31" t="s">
        <v>31</v>
      </c>
      <c r="H6" s="31" t="s">
        <v>31</v>
      </c>
    </row>
    <row r="7" spans="1:8" ht="12.75">
      <c r="A7" s="14" t="s">
        <v>40</v>
      </c>
      <c r="B7" s="19">
        <f>SUM(B5:B6)</f>
        <v>2996919</v>
      </c>
      <c r="C7" s="19">
        <f>SUM(C5:C6)</f>
        <v>24662948</v>
      </c>
      <c r="D7" s="20">
        <f>SUM(D5:D6)</f>
        <v>1</v>
      </c>
      <c r="E7" s="31" t="s">
        <v>31</v>
      </c>
      <c r="F7" s="19">
        <f>C7-B7</f>
        <v>21666029</v>
      </c>
      <c r="G7" s="31" t="s">
        <v>31</v>
      </c>
      <c r="H7" s="31" t="s">
        <v>31</v>
      </c>
    </row>
    <row r="8" spans="1:8" ht="12.75">
      <c r="A8" s="15" t="s">
        <v>41</v>
      </c>
      <c r="B8" s="22">
        <f>B5/B7</f>
        <v>0.4638814062041717</v>
      </c>
      <c r="C8" s="22">
        <f>C5/C7</f>
        <v>-1.4120192768520616</v>
      </c>
      <c r="D8" s="12" t="s">
        <v>20</v>
      </c>
      <c r="E8" s="12" t="s">
        <v>20</v>
      </c>
      <c r="F8" s="24">
        <f>C8-B8</f>
        <v>-1.8759006830562333</v>
      </c>
      <c r="G8" s="12" t="s">
        <v>20</v>
      </c>
      <c r="H8" s="12" t="s">
        <v>20</v>
      </c>
    </row>
    <row r="9" spans="1:8" ht="34.5">
      <c r="A9" s="15" t="s">
        <v>42</v>
      </c>
      <c r="B9" s="22">
        <f>B6/B5</f>
        <v>1.1557233953021655</v>
      </c>
      <c r="C9" s="22">
        <f>C6/C5</f>
        <v>-1.708205628912792</v>
      </c>
      <c r="D9" s="12" t="s">
        <v>20</v>
      </c>
      <c r="E9" s="12" t="s">
        <v>20</v>
      </c>
      <c r="F9" s="24">
        <f>C9-B9</f>
        <v>-2.8639290242149578</v>
      </c>
      <c r="G9" s="12" t="s">
        <v>20</v>
      </c>
      <c r="H9" s="12" t="s">
        <v>20</v>
      </c>
    </row>
    <row r="12" spans="1:8" ht="12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</row>
    <row r="13" spans="1:8" ht="12.75">
      <c r="A13" s="15" t="s">
        <v>41</v>
      </c>
      <c r="B13" s="22">
        <v>0.4638814062041717</v>
      </c>
      <c r="C13" s="22">
        <v>-1.4120192768520616</v>
      </c>
      <c r="D13" s="12" t="s">
        <v>20</v>
      </c>
      <c r="E13" s="12" t="s">
        <v>20</v>
      </c>
      <c r="F13" s="24">
        <v>-1.8759006830562333</v>
      </c>
      <c r="G13" s="12" t="s">
        <v>20</v>
      </c>
      <c r="H13" s="12" t="s">
        <v>20</v>
      </c>
    </row>
    <row r="14" spans="1:8" ht="34.5">
      <c r="A14" s="15" t="s">
        <v>42</v>
      </c>
      <c r="B14" s="22">
        <v>1.1557233953021655</v>
      </c>
      <c r="C14" s="22">
        <v>-1.708205628912792</v>
      </c>
      <c r="D14" s="12" t="s">
        <v>20</v>
      </c>
      <c r="E14" s="12" t="s">
        <v>20</v>
      </c>
      <c r="F14" s="24">
        <v>-2.8639290242149578</v>
      </c>
      <c r="G14" s="12" t="s">
        <v>20</v>
      </c>
      <c r="H14" s="12" t="s">
        <v>20</v>
      </c>
    </row>
  </sheetData>
  <mergeCells count="4">
    <mergeCell ref="A3:A4"/>
    <mergeCell ref="B3:C3"/>
    <mergeCell ref="D3:E3"/>
    <mergeCell ref="F3:H3"/>
  </mergeCells>
  <printOptions/>
  <pageMargins left="0.75" right="0.75" top="1" bottom="1" header="0.5" footer="0.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9" sqref="A19"/>
    </sheetView>
  </sheetViews>
  <sheetFormatPr defaultColWidth="9.00390625" defaultRowHeight="12.75"/>
  <cols>
    <col min="1" max="1" width="49.50390625" style="0" customWidth="1"/>
    <col min="2" max="2" width="12.125" style="0" bestFit="1" customWidth="1"/>
    <col min="3" max="3" width="11.375" style="0" bestFit="1" customWidth="1"/>
    <col min="4" max="4" width="11.625" style="0" customWidth="1"/>
  </cols>
  <sheetData>
    <row r="1" ht="12.75">
      <c r="A1" s="25" t="s">
        <v>43</v>
      </c>
    </row>
    <row r="3" spans="1:4" ht="12.75">
      <c r="A3" s="11" t="s">
        <v>1</v>
      </c>
      <c r="B3" s="16" t="s">
        <v>9</v>
      </c>
      <c r="C3" s="16" t="s">
        <v>10</v>
      </c>
      <c r="D3" s="16" t="s">
        <v>8</v>
      </c>
    </row>
    <row r="4" spans="1:4" ht="12.75">
      <c r="A4" s="12">
        <v>1</v>
      </c>
      <c r="B4" s="12">
        <v>2</v>
      </c>
      <c r="C4" s="12">
        <v>3</v>
      </c>
      <c r="D4" s="12">
        <v>4</v>
      </c>
    </row>
    <row r="5" spans="1:4" ht="12.75">
      <c r="A5" s="26" t="s">
        <v>44</v>
      </c>
      <c r="B5" s="28">
        <f>'Чистые активы'!B12</f>
        <v>1390215</v>
      </c>
      <c r="C5" s="28">
        <f>'Чистые активы'!C12</f>
        <v>-34824558</v>
      </c>
      <c r="D5" s="28">
        <f>C5-B5</f>
        <v>-36214773</v>
      </c>
    </row>
    <row r="6" spans="1:4" ht="23.25">
      <c r="A6" s="26" t="s">
        <v>45</v>
      </c>
      <c r="B6" s="29">
        <v>262981</v>
      </c>
      <c r="C6" s="29">
        <v>21082481</v>
      </c>
      <c r="D6" s="28">
        <f aca="true" t="shared" si="0" ref="D6:D15">C6-B6</f>
        <v>20819500</v>
      </c>
    </row>
    <row r="7" spans="1:4" ht="12.75">
      <c r="A7" s="27" t="s">
        <v>46</v>
      </c>
      <c r="B7" s="28">
        <f>B5-B6</f>
        <v>1127234</v>
      </c>
      <c r="C7" s="28">
        <f>C5-C6</f>
        <v>-55907039</v>
      </c>
      <c r="D7" s="28">
        <f t="shared" si="0"/>
        <v>-57034273</v>
      </c>
    </row>
    <row r="8" spans="1:4" ht="23.25">
      <c r="A8" s="26" t="s">
        <v>47</v>
      </c>
      <c r="B8" s="29">
        <v>0</v>
      </c>
      <c r="C8" s="28">
        <v>0</v>
      </c>
      <c r="D8" s="28">
        <f t="shared" si="0"/>
        <v>0</v>
      </c>
    </row>
    <row r="9" spans="1:4" ht="24">
      <c r="A9" s="27" t="s">
        <v>48</v>
      </c>
      <c r="B9" s="29">
        <f>SUM(B7:B8)</f>
        <v>1127234</v>
      </c>
      <c r="C9" s="29">
        <f>SUM(C7:C8)</f>
        <v>-55907039</v>
      </c>
      <c r="D9" s="28">
        <f t="shared" si="0"/>
        <v>-57034273</v>
      </c>
    </row>
    <row r="10" spans="1:4" ht="23.25">
      <c r="A10" s="26" t="s">
        <v>49</v>
      </c>
      <c r="B10" s="28">
        <v>1284311</v>
      </c>
      <c r="C10" s="29">
        <v>9241236</v>
      </c>
      <c r="D10" s="28">
        <f t="shared" si="0"/>
        <v>7956925</v>
      </c>
    </row>
    <row r="11" spans="1:4" ht="24">
      <c r="A11" s="27" t="s">
        <v>50</v>
      </c>
      <c r="B11" s="29">
        <f>SUM(B9:B10)</f>
        <v>2411545</v>
      </c>
      <c r="C11" s="29">
        <f>SUM(C9:C10)</f>
        <v>-46665803</v>
      </c>
      <c r="D11" s="28">
        <f t="shared" si="0"/>
        <v>-49077348</v>
      </c>
    </row>
    <row r="12" spans="1:4" ht="23.25">
      <c r="A12" s="26" t="s">
        <v>51</v>
      </c>
      <c r="B12" s="29">
        <v>386682</v>
      </c>
      <c r="C12" s="29">
        <v>2323458</v>
      </c>
      <c r="D12" s="28">
        <f t="shared" si="0"/>
        <v>1936776</v>
      </c>
    </row>
    <row r="13" spans="1:4" ht="24">
      <c r="A13" s="27" t="s">
        <v>55</v>
      </c>
      <c r="B13" s="29">
        <f>B7-B12</f>
        <v>740552</v>
      </c>
      <c r="C13" s="29">
        <f>C7-C12</f>
        <v>-58230497</v>
      </c>
      <c r="D13" s="28">
        <f t="shared" si="0"/>
        <v>-58971049</v>
      </c>
    </row>
    <row r="14" spans="1:4" ht="24">
      <c r="A14" s="27" t="s">
        <v>52</v>
      </c>
      <c r="B14" s="29">
        <f>B9-B12</f>
        <v>740552</v>
      </c>
      <c r="C14" s="29">
        <f>C9-C12</f>
        <v>-58230497</v>
      </c>
      <c r="D14" s="28">
        <f t="shared" si="0"/>
        <v>-58971049</v>
      </c>
    </row>
    <row r="15" spans="1:4" ht="24">
      <c r="A15" s="27" t="s">
        <v>53</v>
      </c>
      <c r="B15" s="29">
        <f>B11-B12</f>
        <v>2024863</v>
      </c>
      <c r="C15" s="29">
        <f>C11-C12</f>
        <v>-48989261</v>
      </c>
      <c r="D15" s="28">
        <f t="shared" si="0"/>
        <v>-51014124</v>
      </c>
    </row>
    <row r="16" spans="1:4" ht="12.75">
      <c r="A16" s="26" t="s">
        <v>54</v>
      </c>
      <c r="B16" s="29">
        <v>1</v>
      </c>
      <c r="C16" s="29">
        <v>4</v>
      </c>
      <c r="D16" s="32" t="s">
        <v>20</v>
      </c>
    </row>
  </sheetData>
  <printOptions/>
  <pageMargins left="0.75" right="0.75" top="1" bottom="1" header="0.5" footer="0.5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21" sqref="A21"/>
    </sheetView>
  </sheetViews>
  <sheetFormatPr defaultColWidth="9.00390625" defaultRowHeight="12.75"/>
  <cols>
    <col min="1" max="1" width="39.375" style="0" customWidth="1"/>
    <col min="2" max="2" width="10.50390625" style="0" bestFit="1" customWidth="1"/>
    <col min="3" max="3" width="12.125" style="0" bestFit="1" customWidth="1"/>
    <col min="4" max="4" width="11.375" style="0" bestFit="1" customWidth="1"/>
    <col min="5" max="5" width="11.375" style="0" customWidth="1"/>
  </cols>
  <sheetData>
    <row r="1" spans="1:2" ht="12.75">
      <c r="A1" s="25" t="s">
        <v>64</v>
      </c>
      <c r="B1" s="25"/>
    </row>
    <row r="3" spans="1:5" ht="22.5">
      <c r="A3" s="11" t="s">
        <v>1</v>
      </c>
      <c r="B3" s="16" t="s">
        <v>56</v>
      </c>
      <c r="C3" s="16" t="s">
        <v>9</v>
      </c>
      <c r="D3" s="16" t="s">
        <v>10</v>
      </c>
      <c r="E3" s="16" t="s">
        <v>8</v>
      </c>
    </row>
    <row r="4" spans="1:5" ht="12.75">
      <c r="A4" s="12">
        <v>1</v>
      </c>
      <c r="B4" s="12">
        <v>2</v>
      </c>
      <c r="C4" s="12">
        <v>3</v>
      </c>
      <c r="D4" s="12">
        <v>4</v>
      </c>
      <c r="E4" s="12">
        <v>5</v>
      </c>
    </row>
    <row r="5" spans="1:5" ht="12.75">
      <c r="A5" s="26" t="s">
        <v>57</v>
      </c>
      <c r="B5" s="33" t="s">
        <v>61</v>
      </c>
      <c r="C5" s="34">
        <v>0.1497</v>
      </c>
      <c r="D5" s="34">
        <v>0.0042</v>
      </c>
      <c r="E5" s="34">
        <f>D5-C5</f>
        <v>-0.1455</v>
      </c>
    </row>
    <row r="6" spans="1:5" ht="12.75">
      <c r="A6" s="26" t="s">
        <v>58</v>
      </c>
      <c r="B6" s="33" t="s">
        <v>62</v>
      </c>
      <c r="C6" s="34">
        <v>1.5351</v>
      </c>
      <c r="D6" s="34">
        <v>0.0211</v>
      </c>
      <c r="E6" s="34">
        <f>D6-C6</f>
        <v>-1.514</v>
      </c>
    </row>
    <row r="7" spans="1:5" ht="12.75">
      <c r="A7" s="26" t="s">
        <v>59</v>
      </c>
      <c r="B7" s="33" t="s">
        <v>63</v>
      </c>
      <c r="C7" s="34">
        <v>1.7758</v>
      </c>
      <c r="D7" s="34">
        <v>0.0601</v>
      </c>
      <c r="E7" s="34">
        <f>D7-C7</f>
        <v>-1.7157</v>
      </c>
    </row>
    <row r="8" spans="1:5" ht="12.75">
      <c r="A8" s="26" t="s">
        <v>60</v>
      </c>
      <c r="B8" s="33" t="s">
        <v>63</v>
      </c>
      <c r="C8" s="34">
        <v>1.9395</v>
      </c>
      <c r="D8" s="34">
        <v>0.4145</v>
      </c>
      <c r="E8" s="34">
        <f>D8-C8</f>
        <v>-1.525</v>
      </c>
    </row>
  </sheetData>
  <printOptions/>
  <pageMargins left="0.75" right="0.75" top="1" bottom="1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 АФК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Челухин Д.В.</dc:creator>
  <cp:keywords/>
  <dc:description/>
  <cp:lastModifiedBy>Челухин Д.В.</cp:lastModifiedBy>
  <cp:lastPrinted>1999-11-25T06:22:31Z</cp:lastPrinted>
  <dcterms:created xsi:type="dcterms:W3CDTF">1999-11-15T09:09:27Z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