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65" activeTab="2"/>
  </bookViews>
  <sheets>
    <sheet name="Глубина у причала" sheetId="1" r:id="rId1"/>
    <sheet name="Длина причала" sheetId="2" r:id="rId2"/>
    <sheet name="Расположение причалов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<sst xmlns="http://schemas.openxmlformats.org/spreadsheetml/2006/main" count="72" uniqueCount="63">
  <si>
    <t xml:space="preserve">Вид груза  </t>
  </si>
  <si>
    <t>Размерения судна, м</t>
  </si>
  <si>
    <t xml:space="preserve">Запасы глубины, м </t>
  </si>
  <si>
    <t xml:space="preserve">Проектная глубина у причала, м  </t>
  </si>
  <si>
    <t xml:space="preserve">Длина L, м </t>
  </si>
  <si>
    <t>Ширина В, м</t>
  </si>
  <si>
    <t>Осадка Т, м</t>
  </si>
  <si>
    <t>1. Генеральный груз</t>
  </si>
  <si>
    <t>2. Контейнеры</t>
  </si>
  <si>
    <t>4. Зерно</t>
  </si>
  <si>
    <t>5. Уголь</t>
  </si>
  <si>
    <t>6. Руда</t>
  </si>
  <si>
    <t>8. Нефтепродукты</t>
  </si>
  <si>
    <t>Пассажирские</t>
  </si>
  <si>
    <r>
      <t xml:space="preserve">7. </t>
    </r>
    <r>
      <rPr>
        <sz val="11"/>
        <rFont val="Times New Roman"/>
        <family val="1"/>
      </rPr>
      <t xml:space="preserve">Строительные материалы </t>
    </r>
  </si>
  <si>
    <r>
      <t>Н</t>
    </r>
    <r>
      <rPr>
        <b/>
        <i/>
        <vertAlign val="subscript"/>
        <sz val="12"/>
        <rFont val="Times New Roman"/>
        <family val="1"/>
      </rPr>
      <t>0</t>
    </r>
  </si>
  <si>
    <r>
      <t>Униф. глубина у причала Н</t>
    </r>
    <r>
      <rPr>
        <b/>
        <i/>
        <vertAlign val="subscript"/>
        <sz val="12"/>
        <rFont val="Times New Roman"/>
        <family val="1"/>
      </rPr>
      <t>пр</t>
    </r>
  </si>
  <si>
    <r>
      <t>Z</t>
    </r>
    <r>
      <rPr>
        <b/>
        <i/>
        <vertAlign val="subscript"/>
        <sz val="12"/>
        <rFont val="Times New Roman"/>
        <family val="1"/>
      </rPr>
      <t>1</t>
    </r>
  </si>
  <si>
    <r>
      <t>Z</t>
    </r>
    <r>
      <rPr>
        <b/>
        <i/>
        <vertAlign val="subscript"/>
        <sz val="12"/>
        <rFont val="Times New Roman"/>
        <family val="1"/>
      </rPr>
      <t>0</t>
    </r>
  </si>
  <si>
    <r>
      <t>Z</t>
    </r>
    <r>
      <rPr>
        <b/>
        <i/>
        <vertAlign val="subscript"/>
        <sz val="12"/>
        <rFont val="Times New Roman"/>
        <family val="1"/>
      </rPr>
      <t>4</t>
    </r>
  </si>
  <si>
    <r>
      <t xml:space="preserve">  Z</t>
    </r>
    <r>
      <rPr>
        <b/>
        <i/>
        <vertAlign val="subscript"/>
        <sz val="12"/>
        <rFont val="Times New Roman"/>
        <family val="1"/>
      </rPr>
      <t>i</t>
    </r>
  </si>
  <si>
    <r>
      <t>3.</t>
    </r>
    <r>
      <rPr>
        <sz val="11"/>
        <rFont val="Times New Roman"/>
        <family val="1"/>
      </rPr>
      <t xml:space="preserve"> Лес круглый и пиломатериалы</t>
    </r>
  </si>
  <si>
    <t>Вид груза</t>
  </si>
  <si>
    <t>Запасы, м</t>
  </si>
  <si>
    <t>d</t>
  </si>
  <si>
    <t>e</t>
  </si>
  <si>
    <t xml:space="preserve">Расчетная длина причала, м </t>
  </si>
  <si>
    <t>Концевого</t>
  </si>
  <si>
    <t>Торцевого</t>
  </si>
  <si>
    <t>Промежуточного</t>
  </si>
  <si>
    <t xml:space="preserve">2. Контейнеры </t>
  </si>
  <si>
    <t>9. Пассажирские</t>
  </si>
  <si>
    <r>
      <t xml:space="preserve">3. </t>
    </r>
    <r>
      <rPr>
        <sz val="11"/>
        <rFont val="Arial Cyr"/>
        <family val="2"/>
      </rPr>
      <t>Лес круглый и пиломатер.</t>
    </r>
  </si>
  <si>
    <r>
      <t xml:space="preserve">7. </t>
    </r>
    <r>
      <rPr>
        <sz val="11"/>
        <rFont val="Arial Cyr"/>
        <family val="2"/>
      </rPr>
      <t>Строительные материалы</t>
    </r>
  </si>
  <si>
    <r>
      <t xml:space="preserve">Приведенная осадка судна,м </t>
    </r>
    <r>
      <rPr>
        <b/>
        <i/>
        <sz val="14"/>
        <rFont val="Arial Cyr"/>
        <family val="2"/>
      </rPr>
      <t>Т</t>
    </r>
    <r>
      <rPr>
        <b/>
        <i/>
        <sz val="12"/>
        <rFont val="Arial Cyr"/>
        <family val="2"/>
      </rPr>
      <t>прив</t>
    </r>
  </si>
  <si>
    <r>
      <t xml:space="preserve">Унифиц. длина судна, м </t>
    </r>
    <r>
      <rPr>
        <b/>
        <i/>
        <sz val="14"/>
        <rFont val="Arial Cyr"/>
        <family val="2"/>
      </rPr>
      <t>L</t>
    </r>
    <r>
      <rPr>
        <b/>
        <i/>
        <sz val="12"/>
        <rFont val="Arial Cyr"/>
        <family val="2"/>
      </rPr>
      <t>униф</t>
    </r>
  </si>
  <si>
    <r>
      <t xml:space="preserve">L </t>
    </r>
    <r>
      <rPr>
        <b/>
        <vertAlign val="subscript"/>
        <sz val="12"/>
        <rFont val="Arial Cyr"/>
        <family val="2"/>
      </rPr>
      <t>униф</t>
    </r>
    <r>
      <rPr>
        <b/>
        <sz val="12"/>
        <rFont val="Arial Cyr"/>
        <family val="2"/>
      </rPr>
      <t>+d/2+e</t>
    </r>
  </si>
  <si>
    <r>
      <t>L</t>
    </r>
    <r>
      <rPr>
        <b/>
        <vertAlign val="subscript"/>
        <sz val="12"/>
        <rFont val="Arial Cyr"/>
        <family val="2"/>
      </rPr>
      <t>униф</t>
    </r>
    <r>
      <rPr>
        <b/>
        <sz val="12"/>
        <rFont val="Arial Cyr"/>
        <family val="2"/>
      </rPr>
      <t>+2e</t>
    </r>
  </si>
  <si>
    <r>
      <t>L</t>
    </r>
    <r>
      <rPr>
        <b/>
        <vertAlign val="subscript"/>
        <sz val="12"/>
        <rFont val="Arial Cyr"/>
        <family val="2"/>
      </rPr>
      <t>униф</t>
    </r>
    <r>
      <rPr>
        <b/>
        <sz val="12"/>
        <rFont val="Arial Cyr"/>
        <family val="2"/>
      </rPr>
      <t>+d</t>
    </r>
  </si>
  <si>
    <t>№ п/п</t>
  </si>
  <si>
    <t>Наименование груза</t>
  </si>
  <si>
    <t>Кол-во причалов</t>
  </si>
  <si>
    <t>Общая длина причалов</t>
  </si>
  <si>
    <t>Генеральные грузы</t>
  </si>
  <si>
    <t>Контейнеры</t>
  </si>
  <si>
    <t xml:space="preserve">Лес </t>
  </si>
  <si>
    <t>Перспективные суда</t>
  </si>
  <si>
    <t>Тяжеловесные суда</t>
  </si>
  <si>
    <t xml:space="preserve">Зерно </t>
  </si>
  <si>
    <t>Вспомогательный причал</t>
  </si>
  <si>
    <t>Сан.зона</t>
  </si>
  <si>
    <t>Строительные материалы</t>
  </si>
  <si>
    <t>Уголь</t>
  </si>
  <si>
    <t xml:space="preserve">Руда </t>
  </si>
  <si>
    <t>СРЗ</t>
  </si>
  <si>
    <t>Портофлот</t>
  </si>
  <si>
    <t>Карантинный причал</t>
  </si>
  <si>
    <t>Наливные грузы</t>
  </si>
  <si>
    <r>
      <t>d</t>
    </r>
    <r>
      <rPr>
        <b/>
        <i/>
        <vertAlign val="superscript"/>
        <sz val="12"/>
        <rFont val="Arial Cyr"/>
        <family val="2"/>
      </rPr>
      <t>униф</t>
    </r>
    <r>
      <rPr>
        <b/>
        <i/>
        <sz val="12"/>
        <rFont val="Arial Cyr"/>
        <family val="2"/>
      </rPr>
      <t>,м</t>
    </r>
  </si>
  <si>
    <r>
      <t>L</t>
    </r>
    <r>
      <rPr>
        <b/>
        <i/>
        <vertAlign val="superscript"/>
        <sz val="12"/>
        <rFont val="Arial Cyr"/>
        <family val="2"/>
      </rPr>
      <t>конц</t>
    </r>
    <r>
      <rPr>
        <b/>
        <i/>
        <sz val="12"/>
        <rFont val="Arial Cyr"/>
        <family val="2"/>
      </rPr>
      <t xml:space="preserve">, м </t>
    </r>
  </si>
  <si>
    <t>Таблица1</t>
  </si>
  <si>
    <t>Таблица2</t>
  </si>
  <si>
    <t>Таблица7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</si>
</sst>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0.000"/>
  </numFmts>
  <fonts count="14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  <font>
      <i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b/>
      <i/>
      <sz val="11"/>
      <name val="Arial Cyr"/>
      <family val="2"/>
    </font>
    <font>
      <b/>
      <sz val="12"/>
      <name val="Arial Cyr"/>
      <family val="2"/>
    </font>
    <font>
      <b/>
      <vertAlign val="subscript"/>
      <sz val="12"/>
      <name val="Arial Cyr"/>
      <family val="2"/>
    </font>
    <font>
      <b/>
      <i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/>
    </xf>
    <xf numFmtId="0" fontId="8" fillId="0" borderId="22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1"/>
  <sheetViews>
    <sheetView zoomScale="90" zoomScaleNormal="90" workbookViewId="0" topLeftCell="A1">
      <selection activeCell="C13" sqref="C13"/>
    </sheetView>
  </sheetViews>
  <sheetFormatPr defaultColWidth="9.00390625" defaultRowHeight="12.75"/>
  <cols>
    <col min="1" max="1" width="30.625" style="0" bestFit="1" customWidth="1"/>
    <col min="2" max="2" width="13.625" style="0" customWidth="1"/>
    <col min="3" max="3" width="13.75390625" style="0" customWidth="1"/>
    <col min="4" max="4" width="12.25390625" style="0" customWidth="1"/>
    <col min="9" max="9" width="7.25390625" style="0" customWidth="1"/>
    <col min="10" max="10" width="13.875" style="0" customWidth="1"/>
  </cols>
  <sheetData>
    <row r="3" ht="15.75" thickBot="1">
      <c r="A3" s="24" t="s">
        <v>60</v>
      </c>
    </row>
    <row r="4" spans="1:17" ht="15.75" customHeight="1" thickBot="1">
      <c r="A4" s="55" t="s">
        <v>0</v>
      </c>
      <c r="B4" s="61" t="s">
        <v>3</v>
      </c>
      <c r="C4" s="61"/>
      <c r="D4" s="61"/>
      <c r="E4" s="61"/>
      <c r="F4" s="61"/>
      <c r="G4" s="61"/>
      <c r="H4" s="61"/>
      <c r="I4" s="55" t="s">
        <v>15</v>
      </c>
      <c r="J4" s="58" t="s">
        <v>16</v>
      </c>
      <c r="K4" s="1"/>
      <c r="L4" s="1"/>
      <c r="M4" s="1"/>
      <c r="N4" s="1"/>
      <c r="O4" s="1"/>
      <c r="P4" s="1"/>
      <c r="Q4" s="1"/>
    </row>
    <row r="5" spans="1:17" ht="16.5" thickBot="1">
      <c r="A5" s="56"/>
      <c r="B5" s="61" t="s">
        <v>1</v>
      </c>
      <c r="C5" s="61"/>
      <c r="D5" s="61"/>
      <c r="E5" s="61" t="s">
        <v>2</v>
      </c>
      <c r="F5" s="61"/>
      <c r="G5" s="61"/>
      <c r="H5" s="61"/>
      <c r="I5" s="56"/>
      <c r="J5" s="59"/>
      <c r="K5" s="1"/>
      <c r="L5" s="1"/>
      <c r="M5" s="1"/>
      <c r="N5" s="1"/>
      <c r="O5" s="1"/>
      <c r="P5" s="1"/>
      <c r="Q5" s="1"/>
    </row>
    <row r="6" spans="1:17" ht="19.5" thickBot="1">
      <c r="A6" s="57"/>
      <c r="B6" s="23" t="s">
        <v>4</v>
      </c>
      <c r="C6" s="23" t="s">
        <v>5</v>
      </c>
      <c r="D6" s="23" t="s">
        <v>6</v>
      </c>
      <c r="E6" s="23" t="s">
        <v>17</v>
      </c>
      <c r="F6" s="23" t="s">
        <v>18</v>
      </c>
      <c r="G6" s="23" t="s">
        <v>19</v>
      </c>
      <c r="H6" s="23" t="s">
        <v>20</v>
      </c>
      <c r="I6" s="57"/>
      <c r="J6" s="60"/>
      <c r="K6" s="1"/>
      <c r="L6" s="1"/>
      <c r="M6" s="1"/>
      <c r="N6" s="1"/>
      <c r="O6" s="1"/>
      <c r="P6" s="1"/>
      <c r="Q6" s="1"/>
    </row>
    <row r="7" spans="1:17" ht="24.75" customHeight="1">
      <c r="A7" s="2" t="s">
        <v>7</v>
      </c>
      <c r="B7" s="5">
        <v>155.7</v>
      </c>
      <c r="C7" s="8">
        <v>20.6</v>
      </c>
      <c r="D7" s="8">
        <v>9.1</v>
      </c>
      <c r="E7" s="5">
        <f>0.04*D7</f>
        <v>0.364</v>
      </c>
      <c r="F7" s="11">
        <f>0.5*E7</f>
        <v>0.182</v>
      </c>
      <c r="G7" s="5">
        <v>0.5</v>
      </c>
      <c r="H7" s="14">
        <f>SUM(E7:G7)</f>
        <v>1.046</v>
      </c>
      <c r="I7" s="20">
        <f>D7+H7</f>
        <v>10.145999999999999</v>
      </c>
      <c r="J7" s="17">
        <v>11.5</v>
      </c>
      <c r="K7" s="1"/>
      <c r="L7" s="1"/>
      <c r="M7" s="1"/>
      <c r="N7" s="1"/>
      <c r="O7" s="1"/>
      <c r="P7" s="1"/>
      <c r="Q7" s="1"/>
    </row>
    <row r="8" spans="1:17" ht="24.75" customHeight="1">
      <c r="A8" s="3" t="s">
        <v>8</v>
      </c>
      <c r="B8" s="6">
        <v>169.6</v>
      </c>
      <c r="C8" s="9">
        <v>15.4</v>
      </c>
      <c r="D8" s="9">
        <v>8.7</v>
      </c>
      <c r="E8" s="6">
        <f aca="true" t="shared" si="0" ref="E8:E15">0.04*D8</f>
        <v>0.348</v>
      </c>
      <c r="F8" s="12">
        <f aca="true" t="shared" si="1" ref="F8:F15">0.5*E8</f>
        <v>0.174</v>
      </c>
      <c r="G8" s="6">
        <v>0.5</v>
      </c>
      <c r="H8" s="15">
        <f aca="true" t="shared" si="2" ref="H8:H15">SUM(E8:G8)</f>
        <v>1.022</v>
      </c>
      <c r="I8" s="21">
        <f aca="true" t="shared" si="3" ref="I8:I15">D8+H8</f>
        <v>9.722</v>
      </c>
      <c r="J8" s="54">
        <v>9.75</v>
      </c>
      <c r="K8" s="1"/>
      <c r="L8" s="1"/>
      <c r="M8" s="1"/>
      <c r="N8" s="1"/>
      <c r="O8" s="1"/>
      <c r="P8" s="1"/>
      <c r="Q8" s="1"/>
    </row>
    <row r="9" spans="1:17" ht="24.75" customHeight="1">
      <c r="A9" s="3" t="s">
        <v>21</v>
      </c>
      <c r="B9" s="6">
        <v>125.9</v>
      </c>
      <c r="C9" s="9">
        <v>16.7</v>
      </c>
      <c r="D9" s="9">
        <v>7.2</v>
      </c>
      <c r="E9" s="6">
        <f t="shared" si="0"/>
        <v>0.28800000000000003</v>
      </c>
      <c r="F9" s="12">
        <f t="shared" si="1"/>
        <v>0.14400000000000002</v>
      </c>
      <c r="G9" s="6">
        <v>0.5</v>
      </c>
      <c r="H9" s="15">
        <f t="shared" si="2"/>
        <v>0.932</v>
      </c>
      <c r="I9" s="21">
        <f t="shared" si="3"/>
        <v>8.132</v>
      </c>
      <c r="J9" s="54">
        <v>8.25</v>
      </c>
      <c r="K9" s="1"/>
      <c r="L9" s="1"/>
      <c r="M9" s="1"/>
      <c r="N9" s="1"/>
      <c r="O9" s="1"/>
      <c r="P9" s="1"/>
      <c r="Q9" s="1"/>
    </row>
    <row r="10" spans="1:17" ht="24.75" customHeight="1">
      <c r="A10" s="3" t="s">
        <v>9</v>
      </c>
      <c r="B10" s="6">
        <v>155.7</v>
      </c>
      <c r="C10" s="9">
        <v>20.6</v>
      </c>
      <c r="D10" s="9">
        <v>9.1</v>
      </c>
      <c r="E10" s="6">
        <f t="shared" si="0"/>
        <v>0.364</v>
      </c>
      <c r="F10" s="12">
        <f t="shared" si="1"/>
        <v>0.182</v>
      </c>
      <c r="G10" s="6">
        <v>0.5</v>
      </c>
      <c r="H10" s="15">
        <f t="shared" si="2"/>
        <v>1.046</v>
      </c>
      <c r="I10" s="21">
        <f t="shared" si="3"/>
        <v>10.145999999999999</v>
      </c>
      <c r="J10" s="18">
        <v>11.5</v>
      </c>
      <c r="K10" s="1"/>
      <c r="L10" s="1"/>
      <c r="M10" s="1"/>
      <c r="N10" s="1"/>
      <c r="O10" s="1"/>
      <c r="P10" s="1"/>
      <c r="Q10" s="1"/>
    </row>
    <row r="11" spans="1:17" ht="24.75" customHeight="1">
      <c r="A11" s="3" t="s">
        <v>10</v>
      </c>
      <c r="B11" s="6">
        <v>139.5</v>
      </c>
      <c r="C11" s="9">
        <v>18</v>
      </c>
      <c r="D11" s="9">
        <v>8</v>
      </c>
      <c r="E11" s="6">
        <f t="shared" si="0"/>
        <v>0.32</v>
      </c>
      <c r="F11" s="12">
        <f t="shared" si="1"/>
        <v>0.16</v>
      </c>
      <c r="G11" s="6">
        <v>0.5</v>
      </c>
      <c r="H11" s="15">
        <f t="shared" si="2"/>
        <v>0.98</v>
      </c>
      <c r="I11" s="21">
        <f t="shared" si="3"/>
        <v>8.98</v>
      </c>
      <c r="J11" s="54">
        <v>9.75</v>
      </c>
      <c r="K11" s="1"/>
      <c r="L11" s="1"/>
      <c r="M11" s="1"/>
      <c r="N11" s="1"/>
      <c r="O11" s="1"/>
      <c r="P11" s="1"/>
      <c r="Q11" s="1"/>
    </row>
    <row r="12" spans="1:17" ht="24.75" customHeight="1">
      <c r="A12" s="3" t="s">
        <v>11</v>
      </c>
      <c r="B12" s="6">
        <v>139.5</v>
      </c>
      <c r="C12" s="9">
        <v>18</v>
      </c>
      <c r="D12" s="9">
        <v>8</v>
      </c>
      <c r="E12" s="6">
        <f>0.04*D12</f>
        <v>0.32</v>
      </c>
      <c r="F12" s="12">
        <f t="shared" si="1"/>
        <v>0.16</v>
      </c>
      <c r="G12" s="6">
        <v>0.5</v>
      </c>
      <c r="H12" s="15">
        <f t="shared" si="2"/>
        <v>0.98</v>
      </c>
      <c r="I12" s="21">
        <f t="shared" si="3"/>
        <v>8.98</v>
      </c>
      <c r="J12" s="54">
        <v>9.75</v>
      </c>
      <c r="K12" s="1"/>
      <c r="L12" s="1"/>
      <c r="M12" s="1"/>
      <c r="N12" s="1"/>
      <c r="O12" s="1"/>
      <c r="P12" s="1"/>
      <c r="Q12" s="1"/>
    </row>
    <row r="13" spans="1:17" ht="24.75" customHeight="1">
      <c r="A13" s="3" t="s">
        <v>14</v>
      </c>
      <c r="B13" s="6">
        <v>139.5</v>
      </c>
      <c r="C13" s="9">
        <v>18</v>
      </c>
      <c r="D13" s="9">
        <v>8</v>
      </c>
      <c r="E13" s="6">
        <f t="shared" si="0"/>
        <v>0.32</v>
      </c>
      <c r="F13" s="12">
        <f t="shared" si="1"/>
        <v>0.16</v>
      </c>
      <c r="G13" s="6">
        <v>0.5</v>
      </c>
      <c r="H13" s="15">
        <f t="shared" si="2"/>
        <v>0.98</v>
      </c>
      <c r="I13" s="21">
        <f t="shared" si="3"/>
        <v>8.98</v>
      </c>
      <c r="J13" s="54">
        <v>9.75</v>
      </c>
      <c r="K13" s="1"/>
      <c r="L13" s="1"/>
      <c r="M13" s="1"/>
      <c r="N13" s="1"/>
      <c r="O13" s="1"/>
      <c r="P13" s="1"/>
      <c r="Q13" s="1"/>
    </row>
    <row r="14" spans="1:17" ht="24.75" customHeight="1">
      <c r="A14" s="3" t="s">
        <v>12</v>
      </c>
      <c r="B14" s="6">
        <v>186.2</v>
      </c>
      <c r="C14" s="9">
        <v>23</v>
      </c>
      <c r="D14" s="9">
        <v>9.2</v>
      </c>
      <c r="E14" s="6">
        <f t="shared" si="0"/>
        <v>0.368</v>
      </c>
      <c r="F14" s="12">
        <f t="shared" si="1"/>
        <v>0.184</v>
      </c>
      <c r="G14" s="6">
        <v>0.5</v>
      </c>
      <c r="H14" s="15">
        <f>SUM(E14:G14)</f>
        <v>1.052</v>
      </c>
      <c r="I14" s="21">
        <f t="shared" si="3"/>
        <v>10.251999999999999</v>
      </c>
      <c r="J14" s="18">
        <v>11.5</v>
      </c>
      <c r="K14" s="1"/>
      <c r="L14" s="1"/>
      <c r="M14" s="1"/>
      <c r="N14" s="1"/>
      <c r="O14" s="1"/>
      <c r="P14" s="1"/>
      <c r="Q14" s="1"/>
    </row>
    <row r="15" spans="1:17" ht="24.75" customHeight="1" thickBot="1">
      <c r="A15" s="4" t="s">
        <v>13</v>
      </c>
      <c r="B15" s="7">
        <v>122.15</v>
      </c>
      <c r="C15" s="10">
        <v>16</v>
      </c>
      <c r="D15" s="10">
        <v>5.18</v>
      </c>
      <c r="E15" s="7">
        <f t="shared" si="0"/>
        <v>0.2072</v>
      </c>
      <c r="F15" s="13">
        <f t="shared" si="1"/>
        <v>0.1036</v>
      </c>
      <c r="G15" s="7">
        <v>0.5</v>
      </c>
      <c r="H15" s="16">
        <f t="shared" si="2"/>
        <v>0.8108</v>
      </c>
      <c r="I15" s="22">
        <f t="shared" si="3"/>
        <v>5.9908</v>
      </c>
      <c r="J15" s="19">
        <v>6</v>
      </c>
      <c r="K15" s="1"/>
      <c r="L15" s="1"/>
      <c r="M15" s="1"/>
      <c r="N15" s="1"/>
      <c r="O15" s="1"/>
      <c r="P15" s="1"/>
      <c r="Q15" s="1"/>
    </row>
    <row r="16" spans="1:17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</sheetData>
  <mergeCells count="6">
    <mergeCell ref="I4:I6"/>
    <mergeCell ref="J4:J6"/>
    <mergeCell ref="A4:A6"/>
    <mergeCell ref="B4:H4"/>
    <mergeCell ref="B5:D5"/>
    <mergeCell ref="E5:H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29.375" style="0" bestFit="1" customWidth="1"/>
    <col min="2" max="2" width="15.875" style="0" customWidth="1"/>
    <col min="3" max="3" width="11.375" style="0" customWidth="1"/>
    <col min="6" max="6" width="14.625" style="0" customWidth="1"/>
    <col min="7" max="7" width="14.375" style="0" customWidth="1"/>
    <col min="8" max="8" width="20.625" style="0" customWidth="1"/>
  </cols>
  <sheetData>
    <row r="2" spans="1:9" ht="24.7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24.75" customHeight="1" thickBot="1">
      <c r="A3" s="24" t="s">
        <v>61</v>
      </c>
      <c r="B3" s="25"/>
      <c r="C3" s="25"/>
      <c r="D3" s="25"/>
      <c r="E3" s="25"/>
      <c r="F3" s="25"/>
      <c r="G3" s="25"/>
      <c r="H3" s="25"/>
      <c r="I3" s="25"/>
    </row>
    <row r="4" spans="1:9" ht="24.75" customHeight="1" thickBot="1">
      <c r="A4" s="62" t="s">
        <v>22</v>
      </c>
      <c r="B4" s="80" t="s">
        <v>34</v>
      </c>
      <c r="C4" s="83" t="s">
        <v>35</v>
      </c>
      <c r="D4" s="71" t="s">
        <v>23</v>
      </c>
      <c r="E4" s="73"/>
      <c r="F4" s="71" t="s">
        <v>26</v>
      </c>
      <c r="G4" s="72"/>
      <c r="H4" s="73"/>
      <c r="I4" s="25"/>
    </row>
    <row r="5" spans="1:9" ht="24.75" customHeight="1" thickBot="1">
      <c r="A5" s="63"/>
      <c r="B5" s="81"/>
      <c r="C5" s="84"/>
      <c r="D5" s="65" t="s">
        <v>24</v>
      </c>
      <c r="E5" s="68" t="s">
        <v>25</v>
      </c>
      <c r="F5" s="38" t="s">
        <v>27</v>
      </c>
      <c r="G5" s="39" t="s">
        <v>28</v>
      </c>
      <c r="H5" s="40" t="s">
        <v>29</v>
      </c>
      <c r="I5" s="25"/>
    </row>
    <row r="6" spans="1:9" ht="24.75" customHeight="1">
      <c r="A6" s="63"/>
      <c r="B6" s="81"/>
      <c r="C6" s="84"/>
      <c r="D6" s="66"/>
      <c r="E6" s="69"/>
      <c r="F6" s="74" t="s">
        <v>36</v>
      </c>
      <c r="G6" s="76" t="s">
        <v>37</v>
      </c>
      <c r="H6" s="78" t="s">
        <v>38</v>
      </c>
      <c r="I6" s="25"/>
    </row>
    <row r="7" spans="1:9" ht="24.75" customHeight="1" thickBot="1">
      <c r="A7" s="64"/>
      <c r="B7" s="82"/>
      <c r="C7" s="85"/>
      <c r="D7" s="67"/>
      <c r="E7" s="70"/>
      <c r="F7" s="75"/>
      <c r="G7" s="77"/>
      <c r="H7" s="79"/>
      <c r="I7" s="25"/>
    </row>
    <row r="8" spans="1:9" ht="24.75" customHeight="1">
      <c r="A8" s="26" t="s">
        <v>7</v>
      </c>
      <c r="B8" s="29">
        <v>10.454</v>
      </c>
      <c r="C8" s="32">
        <v>182.78</v>
      </c>
      <c r="D8" s="29">
        <v>20</v>
      </c>
      <c r="E8" s="35">
        <v>20</v>
      </c>
      <c r="F8" s="32">
        <f>C8+D8/2+E8</f>
        <v>212.78</v>
      </c>
      <c r="G8" s="29">
        <f>C8+2*E8</f>
        <v>222.78</v>
      </c>
      <c r="H8" s="35">
        <f>C8+D8</f>
        <v>202.78</v>
      </c>
      <c r="I8" s="25"/>
    </row>
    <row r="9" spans="1:9" ht="24.75" customHeight="1">
      <c r="A9" s="27" t="s">
        <v>30</v>
      </c>
      <c r="B9" s="30">
        <v>8.728</v>
      </c>
      <c r="C9" s="33">
        <v>170.16</v>
      </c>
      <c r="D9" s="30">
        <v>20</v>
      </c>
      <c r="E9" s="36">
        <v>20</v>
      </c>
      <c r="F9" s="33">
        <f aca="true" t="shared" si="0" ref="F9:F16">C9+D9/2+E9</f>
        <v>200.16</v>
      </c>
      <c r="G9" s="30">
        <f aca="true" t="shared" si="1" ref="G9:G16">C9+2*E9</f>
        <v>210.16</v>
      </c>
      <c r="H9" s="36">
        <f aca="true" t="shared" si="2" ref="H9:H16">C9+D9</f>
        <v>190.16</v>
      </c>
      <c r="I9" s="25"/>
    </row>
    <row r="10" spans="1:9" ht="24.75" customHeight="1">
      <c r="A10" s="27" t="s">
        <v>32</v>
      </c>
      <c r="B10" s="30">
        <v>7.318</v>
      </c>
      <c r="C10" s="33">
        <v>128.26</v>
      </c>
      <c r="D10" s="30">
        <v>15</v>
      </c>
      <c r="E10" s="36">
        <v>10</v>
      </c>
      <c r="F10" s="33">
        <f t="shared" si="0"/>
        <v>145.76</v>
      </c>
      <c r="G10" s="30">
        <f t="shared" si="1"/>
        <v>148.26</v>
      </c>
      <c r="H10" s="36">
        <f t="shared" si="2"/>
        <v>143.26</v>
      </c>
      <c r="I10" s="25"/>
    </row>
    <row r="11" spans="1:9" ht="24.75" customHeight="1">
      <c r="A11" s="27" t="s">
        <v>9</v>
      </c>
      <c r="B11" s="30">
        <v>10.454</v>
      </c>
      <c r="C11" s="33">
        <v>182.78</v>
      </c>
      <c r="D11" s="30">
        <v>20</v>
      </c>
      <c r="E11" s="36">
        <v>20</v>
      </c>
      <c r="F11" s="33">
        <f t="shared" si="0"/>
        <v>212.78</v>
      </c>
      <c r="G11" s="30">
        <f t="shared" si="1"/>
        <v>222.78</v>
      </c>
      <c r="H11" s="36">
        <f t="shared" si="2"/>
        <v>202.78</v>
      </c>
      <c r="I11" s="25"/>
    </row>
    <row r="12" spans="1:9" ht="24.75" customHeight="1">
      <c r="A12" s="27" t="s">
        <v>10</v>
      </c>
      <c r="B12" s="30">
        <v>8.77</v>
      </c>
      <c r="C12" s="33">
        <v>154.9</v>
      </c>
      <c r="D12" s="30">
        <v>20</v>
      </c>
      <c r="E12" s="36">
        <v>20</v>
      </c>
      <c r="F12" s="33">
        <f t="shared" si="0"/>
        <v>184.9</v>
      </c>
      <c r="G12" s="30">
        <f t="shared" si="1"/>
        <v>194.9</v>
      </c>
      <c r="H12" s="36">
        <f t="shared" si="2"/>
        <v>174.9</v>
      </c>
      <c r="I12" s="25"/>
    </row>
    <row r="13" spans="1:9" ht="24.75" customHeight="1">
      <c r="A13" s="27" t="s">
        <v>11</v>
      </c>
      <c r="B13" s="30">
        <v>8.77</v>
      </c>
      <c r="C13" s="33">
        <v>154.9</v>
      </c>
      <c r="D13" s="30">
        <v>20</v>
      </c>
      <c r="E13" s="36">
        <v>20</v>
      </c>
      <c r="F13" s="33">
        <f t="shared" si="0"/>
        <v>184.9</v>
      </c>
      <c r="G13" s="30">
        <f t="shared" si="1"/>
        <v>194.9</v>
      </c>
      <c r="H13" s="36">
        <f t="shared" si="2"/>
        <v>174.9</v>
      </c>
      <c r="I13" s="25"/>
    </row>
    <row r="14" spans="1:9" ht="24.75" customHeight="1">
      <c r="A14" s="27" t="s">
        <v>33</v>
      </c>
      <c r="B14" s="30">
        <v>8.77</v>
      </c>
      <c r="C14" s="33">
        <v>154.9</v>
      </c>
      <c r="D14" s="30">
        <v>20</v>
      </c>
      <c r="E14" s="36">
        <v>20</v>
      </c>
      <c r="F14" s="33">
        <f t="shared" si="0"/>
        <v>184.9</v>
      </c>
      <c r="G14" s="30">
        <f t="shared" si="1"/>
        <v>194.9</v>
      </c>
      <c r="H14" s="36">
        <f t="shared" si="2"/>
        <v>174.9</v>
      </c>
      <c r="I14" s="25"/>
    </row>
    <row r="15" spans="1:9" ht="24.75" customHeight="1">
      <c r="A15" s="27" t="s">
        <v>12</v>
      </c>
      <c r="B15" s="30">
        <v>10.448</v>
      </c>
      <c r="C15" s="33">
        <v>211.16</v>
      </c>
      <c r="D15" s="30">
        <v>25</v>
      </c>
      <c r="E15" s="36">
        <v>25</v>
      </c>
      <c r="F15" s="33">
        <f t="shared" si="0"/>
        <v>248.66</v>
      </c>
      <c r="G15" s="30">
        <f t="shared" si="1"/>
        <v>261.15999999999997</v>
      </c>
      <c r="H15" s="36">
        <f t="shared" si="2"/>
        <v>236.16</v>
      </c>
      <c r="I15" s="25"/>
    </row>
    <row r="16" spans="1:9" ht="24.75" customHeight="1" thickBot="1">
      <c r="A16" s="28" t="s">
        <v>31</v>
      </c>
      <c r="B16" s="31">
        <v>5.1892</v>
      </c>
      <c r="C16" s="34">
        <v>122.334</v>
      </c>
      <c r="D16" s="31">
        <v>15</v>
      </c>
      <c r="E16" s="37">
        <v>10</v>
      </c>
      <c r="F16" s="34">
        <f t="shared" si="0"/>
        <v>139.834</v>
      </c>
      <c r="G16" s="31">
        <f t="shared" si="1"/>
        <v>142.334</v>
      </c>
      <c r="H16" s="37">
        <f t="shared" si="2"/>
        <v>137.334</v>
      </c>
      <c r="I16" s="25"/>
    </row>
    <row r="17" spans="1:9" ht="24.75" customHeight="1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24.75" customHeight="1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5">
      <c r="A23" s="25"/>
      <c r="B23" s="25"/>
      <c r="C23" s="25"/>
      <c r="D23" s="25"/>
      <c r="E23" s="25"/>
      <c r="F23" s="25"/>
      <c r="G23" s="25"/>
      <c r="H23" s="25"/>
      <c r="I23" s="25"/>
    </row>
  </sheetData>
  <mergeCells count="10">
    <mergeCell ref="A4:A7"/>
    <mergeCell ref="D5:D7"/>
    <mergeCell ref="E5:E7"/>
    <mergeCell ref="F4:H4"/>
    <mergeCell ref="F6:F7"/>
    <mergeCell ref="G6:G7"/>
    <mergeCell ref="H6:H7"/>
    <mergeCell ref="B4:B7"/>
    <mergeCell ref="C4:C7"/>
    <mergeCell ref="D4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25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2" max="2" width="8.25390625" style="0" customWidth="1"/>
    <col min="3" max="3" width="26.75390625" style="0" bestFit="1" customWidth="1"/>
    <col min="4" max="4" width="12.375" style="0" customWidth="1"/>
    <col min="5" max="5" width="10.625" style="0" bestFit="1" customWidth="1"/>
    <col min="6" max="6" width="11.00390625" style="0" bestFit="1" customWidth="1"/>
    <col min="7" max="7" width="17.00390625" style="0" customWidth="1"/>
  </cols>
  <sheetData>
    <row r="4" spans="2:3" ht="15.75" thickBot="1">
      <c r="B4" s="90" t="s">
        <v>62</v>
      </c>
      <c r="C4" s="90"/>
    </row>
    <row r="5" spans="2:8" ht="30" customHeight="1">
      <c r="B5" s="88" t="s">
        <v>39</v>
      </c>
      <c r="C5" s="86" t="s">
        <v>40</v>
      </c>
      <c r="D5" s="91" t="s">
        <v>41</v>
      </c>
      <c r="E5" s="93" t="s">
        <v>58</v>
      </c>
      <c r="F5" s="95" t="s">
        <v>59</v>
      </c>
      <c r="G5" s="86" t="s">
        <v>42</v>
      </c>
      <c r="H5" s="25"/>
    </row>
    <row r="6" spans="2:8" ht="30" customHeight="1" thickBot="1">
      <c r="B6" s="89"/>
      <c r="C6" s="87"/>
      <c r="D6" s="92"/>
      <c r="E6" s="94"/>
      <c r="F6" s="96"/>
      <c r="G6" s="87"/>
      <c r="H6" s="25"/>
    </row>
    <row r="7" spans="2:8" ht="30" customHeight="1">
      <c r="B7" s="41">
        <v>1</v>
      </c>
      <c r="C7" s="44" t="s">
        <v>13</v>
      </c>
      <c r="D7" s="32">
        <v>2</v>
      </c>
      <c r="E7" s="48">
        <v>6</v>
      </c>
      <c r="F7" s="32">
        <v>139.834</v>
      </c>
      <c r="G7" s="51">
        <f>F7*D7</f>
        <v>279.668</v>
      </c>
      <c r="H7" s="25"/>
    </row>
    <row r="8" spans="2:8" ht="30" customHeight="1">
      <c r="B8" s="42">
        <v>2</v>
      </c>
      <c r="C8" s="45" t="s">
        <v>43</v>
      </c>
      <c r="D8" s="33">
        <v>2</v>
      </c>
      <c r="E8" s="49">
        <v>11.5</v>
      </c>
      <c r="F8" s="33">
        <v>212.78</v>
      </c>
      <c r="G8" s="52">
        <f aca="true" t="shared" si="0" ref="G8:G25">F8*D8</f>
        <v>425.56</v>
      </c>
      <c r="H8" s="25"/>
    </row>
    <row r="9" spans="2:8" ht="30" customHeight="1">
      <c r="B9" s="42">
        <v>3</v>
      </c>
      <c r="C9" s="45" t="s">
        <v>44</v>
      </c>
      <c r="D9" s="33">
        <v>1</v>
      </c>
      <c r="E9" s="49">
        <v>9.75</v>
      </c>
      <c r="F9" s="33">
        <v>200.16</v>
      </c>
      <c r="G9" s="52">
        <f t="shared" si="0"/>
        <v>200.16</v>
      </c>
      <c r="H9" s="25"/>
    </row>
    <row r="10" spans="2:8" ht="30" customHeight="1">
      <c r="B10" s="42">
        <v>4</v>
      </c>
      <c r="C10" s="45" t="s">
        <v>45</v>
      </c>
      <c r="D10" s="33">
        <v>3</v>
      </c>
      <c r="E10" s="49">
        <v>8.25</v>
      </c>
      <c r="F10" s="33">
        <v>145.76</v>
      </c>
      <c r="G10" s="52">
        <f t="shared" si="0"/>
        <v>437.28</v>
      </c>
      <c r="H10" s="25"/>
    </row>
    <row r="11" spans="2:8" ht="30" customHeight="1">
      <c r="B11" s="42">
        <v>5</v>
      </c>
      <c r="C11" s="45" t="s">
        <v>46</v>
      </c>
      <c r="D11" s="33">
        <v>1</v>
      </c>
      <c r="E11" s="49">
        <v>11.5</v>
      </c>
      <c r="F11" s="33">
        <v>180</v>
      </c>
      <c r="G11" s="52">
        <f t="shared" si="0"/>
        <v>180</v>
      </c>
      <c r="H11" s="25"/>
    </row>
    <row r="12" spans="2:8" ht="30" customHeight="1">
      <c r="B12" s="42">
        <v>6</v>
      </c>
      <c r="C12" s="45" t="s">
        <v>47</v>
      </c>
      <c r="D12" s="33">
        <v>2</v>
      </c>
      <c r="E12" s="49">
        <v>8.25</v>
      </c>
      <c r="F12" s="33">
        <v>120</v>
      </c>
      <c r="G12" s="52">
        <f t="shared" si="0"/>
        <v>240</v>
      </c>
      <c r="H12" s="25"/>
    </row>
    <row r="13" spans="2:8" ht="30" customHeight="1">
      <c r="B13" s="42">
        <v>7</v>
      </c>
      <c r="C13" s="45" t="s">
        <v>48</v>
      </c>
      <c r="D13" s="33">
        <v>4</v>
      </c>
      <c r="E13" s="49">
        <v>11.5</v>
      </c>
      <c r="F13" s="33">
        <v>212.78</v>
      </c>
      <c r="G13" s="52">
        <f t="shared" si="0"/>
        <v>851.12</v>
      </c>
      <c r="H13" s="25"/>
    </row>
    <row r="14" spans="2:8" ht="30" customHeight="1">
      <c r="B14" s="42">
        <v>8</v>
      </c>
      <c r="C14" s="46" t="s">
        <v>49</v>
      </c>
      <c r="D14" s="33">
        <v>1</v>
      </c>
      <c r="E14" s="49">
        <v>11.5</v>
      </c>
      <c r="F14" s="33">
        <v>212.78</v>
      </c>
      <c r="G14" s="52">
        <f t="shared" si="0"/>
        <v>212.78</v>
      </c>
      <c r="H14" s="25"/>
    </row>
    <row r="15" spans="2:8" ht="30" customHeight="1">
      <c r="B15" s="42">
        <v>9</v>
      </c>
      <c r="C15" s="45" t="s">
        <v>50</v>
      </c>
      <c r="D15" s="33"/>
      <c r="E15" s="49"/>
      <c r="F15" s="33">
        <v>100</v>
      </c>
      <c r="G15" s="52"/>
      <c r="H15" s="25"/>
    </row>
    <row r="16" spans="2:8" ht="30" customHeight="1">
      <c r="B16" s="42">
        <v>10</v>
      </c>
      <c r="C16" s="46" t="s">
        <v>51</v>
      </c>
      <c r="D16" s="33">
        <v>2</v>
      </c>
      <c r="E16" s="49">
        <v>9.75</v>
      </c>
      <c r="F16" s="33">
        <v>184.9</v>
      </c>
      <c r="G16" s="52">
        <f t="shared" si="0"/>
        <v>369.8</v>
      </c>
      <c r="H16" s="25"/>
    </row>
    <row r="17" spans="2:8" ht="30" customHeight="1">
      <c r="B17" s="42">
        <v>11</v>
      </c>
      <c r="C17" s="45" t="s">
        <v>52</v>
      </c>
      <c r="D17" s="33">
        <v>1</v>
      </c>
      <c r="E17" s="49">
        <v>9.75</v>
      </c>
      <c r="F17" s="33">
        <v>184.9</v>
      </c>
      <c r="G17" s="52">
        <f t="shared" si="0"/>
        <v>184.9</v>
      </c>
      <c r="H17" s="25"/>
    </row>
    <row r="18" spans="2:8" ht="30" customHeight="1">
      <c r="B18" s="42">
        <v>12</v>
      </c>
      <c r="C18" s="45" t="s">
        <v>53</v>
      </c>
      <c r="D18" s="33">
        <v>2</v>
      </c>
      <c r="E18" s="49">
        <v>9.75</v>
      </c>
      <c r="F18" s="33">
        <v>184.9</v>
      </c>
      <c r="G18" s="52">
        <f t="shared" si="0"/>
        <v>369.8</v>
      </c>
      <c r="H18" s="25"/>
    </row>
    <row r="19" spans="2:8" ht="30" customHeight="1">
      <c r="B19" s="42">
        <v>13</v>
      </c>
      <c r="C19" s="45" t="s">
        <v>54</v>
      </c>
      <c r="D19" s="33">
        <v>2</v>
      </c>
      <c r="E19" s="49">
        <v>9.75</v>
      </c>
      <c r="F19" s="33">
        <v>180</v>
      </c>
      <c r="G19" s="52">
        <f t="shared" si="0"/>
        <v>360</v>
      </c>
      <c r="H19" s="25"/>
    </row>
    <row r="20" spans="2:8" ht="30" customHeight="1">
      <c r="B20" s="42">
        <v>14</v>
      </c>
      <c r="C20" s="45" t="s">
        <v>55</v>
      </c>
      <c r="D20" s="33">
        <v>3</v>
      </c>
      <c r="E20" s="49">
        <v>5</v>
      </c>
      <c r="F20" s="33">
        <v>60</v>
      </c>
      <c r="G20" s="52">
        <f t="shared" si="0"/>
        <v>180</v>
      </c>
      <c r="H20" s="25"/>
    </row>
    <row r="21" spans="2:8" ht="30" customHeight="1">
      <c r="B21" s="42">
        <v>15</v>
      </c>
      <c r="C21" s="45" t="s">
        <v>56</v>
      </c>
      <c r="D21" s="33">
        <v>1</v>
      </c>
      <c r="E21" s="49">
        <v>11.5</v>
      </c>
      <c r="F21" s="33">
        <v>212.78</v>
      </c>
      <c r="G21" s="52">
        <f t="shared" si="0"/>
        <v>212.78</v>
      </c>
      <c r="H21" s="25"/>
    </row>
    <row r="22" spans="2:8" ht="30" customHeight="1">
      <c r="B22" s="42">
        <v>16</v>
      </c>
      <c r="C22" s="46" t="s">
        <v>49</v>
      </c>
      <c r="D22" s="33">
        <v>1</v>
      </c>
      <c r="E22" s="49">
        <v>9.75</v>
      </c>
      <c r="F22" s="33">
        <v>184.9</v>
      </c>
      <c r="G22" s="52">
        <f t="shared" si="0"/>
        <v>184.9</v>
      </c>
      <c r="H22" s="25"/>
    </row>
    <row r="23" spans="2:8" ht="30" customHeight="1">
      <c r="B23" s="42">
        <v>17</v>
      </c>
      <c r="C23" s="45" t="s">
        <v>50</v>
      </c>
      <c r="D23" s="33"/>
      <c r="E23" s="49"/>
      <c r="F23" s="33">
        <v>300</v>
      </c>
      <c r="G23" s="52"/>
      <c r="H23" s="25"/>
    </row>
    <row r="24" spans="2:8" ht="30" customHeight="1">
      <c r="B24" s="42">
        <v>18</v>
      </c>
      <c r="C24" s="45" t="s">
        <v>57</v>
      </c>
      <c r="D24" s="33">
        <v>1</v>
      </c>
      <c r="E24" s="49">
        <v>11.5</v>
      </c>
      <c r="F24" s="33">
        <v>248.66</v>
      </c>
      <c r="G24" s="52">
        <f t="shared" si="0"/>
        <v>248.66</v>
      </c>
      <c r="H24" s="25"/>
    </row>
    <row r="25" spans="2:8" ht="30" customHeight="1" thickBot="1">
      <c r="B25" s="43">
        <v>19</v>
      </c>
      <c r="C25" s="47" t="s">
        <v>49</v>
      </c>
      <c r="D25" s="34">
        <v>1</v>
      </c>
      <c r="E25" s="50">
        <v>11.5</v>
      </c>
      <c r="F25" s="34">
        <v>248.66</v>
      </c>
      <c r="G25" s="53">
        <f t="shared" si="0"/>
        <v>248.66</v>
      </c>
      <c r="H25" s="25"/>
    </row>
  </sheetData>
  <mergeCells count="7">
    <mergeCell ref="G5:G6"/>
    <mergeCell ref="B5:B6"/>
    <mergeCell ref="B4:C4"/>
    <mergeCell ref="C5:C6"/>
    <mergeCell ref="D5:D6"/>
    <mergeCell ref="E5:E6"/>
    <mergeCell ref="F5:F6"/>
  </mergeCells>
  <printOptions/>
  <pageMargins left="0.472440944881889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0" sqref="H2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Шпирна</dc:creator>
  <cp:keywords/>
  <dc:description/>
  <cp:lastModifiedBy>Шпирна</cp:lastModifiedBy>
  <cp:lastPrinted>2000-11-06T23:17:18Z</cp:lastPrinted>
  <dcterms:created xsi:type="dcterms:W3CDTF">2000-10-25T15:51:11Z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